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3391" windowWidth="15435" windowHeight="10275" tabRatio="612" activeTab="4"/>
  </bookViews>
  <sheets>
    <sheet name="Income Statement" sheetId="1" r:id="rId1"/>
    <sheet name="Balance Sheet" sheetId="2" r:id="rId2"/>
    <sheet name="Equity" sheetId="3" r:id="rId3"/>
    <sheet name="Cash Flow" sheetId="4" r:id="rId4"/>
    <sheet name="Notes to financial report" sheetId="5" r:id="rId5"/>
  </sheets>
  <externalReferences>
    <externalReference r:id="rId8"/>
    <externalReference r:id="rId9"/>
    <externalReference r:id="rId10"/>
  </externalReferences>
  <definedNames>
    <definedName name="_xlnm.Print_Area" localSheetId="1">'Balance Sheet'!$A$1:$F$61</definedName>
    <definedName name="_xlnm.Print_Area" localSheetId="3">'Cash Flow'!$A$1:$J$62</definedName>
    <definedName name="_xlnm.Print_Area" localSheetId="2">'Equity'!$A$1:$J$41</definedName>
    <definedName name="_xlnm.Print_Area" localSheetId="0">'Income Statement'!$A$1:$K$42</definedName>
    <definedName name="_xlnm.Print_Area" localSheetId="4">'Notes to financial report'!$A$1:$P$491</definedName>
    <definedName name="_xlnm.Print_Titles" localSheetId="4">'Notes to financial report'!$1:$4</definedName>
    <definedName name="Z_2884641C_E18C_44C3_9F5A_4FC11B997D3B_.wvu.PrintArea" localSheetId="1" hidden="1">'Balance Sheet'!$A$1:$F$61</definedName>
    <definedName name="Z_2884641C_E18C_44C3_9F5A_4FC11B997D3B_.wvu.PrintArea" localSheetId="3" hidden="1">'Cash Flow'!$A$1:$J$63</definedName>
    <definedName name="Z_2884641C_E18C_44C3_9F5A_4FC11B997D3B_.wvu.PrintArea" localSheetId="2" hidden="1">'Equity'!$A$1:$K$41</definedName>
    <definedName name="Z_2884641C_E18C_44C3_9F5A_4FC11B997D3B_.wvu.PrintArea" localSheetId="0" hidden="1">'Income Statement'!$A$1:$K$41</definedName>
    <definedName name="Z_2884641C_E18C_44C3_9F5A_4FC11B997D3B_.wvu.PrintArea" localSheetId="4" hidden="1">'Notes to financial report'!$A$1:$P$491</definedName>
    <definedName name="Z_2884641C_E18C_44C3_9F5A_4FC11B997D3B_.wvu.PrintTitles" localSheetId="4" hidden="1">'Notes to financial report'!$1:$4</definedName>
    <definedName name="Z_2884641C_E18C_44C3_9F5A_4FC11B997D3B_.wvu.Rows" localSheetId="3" hidden="1">'Cash Flow'!#REF!,'Cash Flow'!#REF!</definedName>
    <definedName name="Z_2884641C_E18C_44C3_9F5A_4FC11B997D3B_.wvu.Rows" localSheetId="4" hidden="1">'Notes to financial report'!$230:$231,'Notes to financial report'!#REF!,'Notes to financial report'!#REF!,'Notes to financial report'!$265:$265,'Notes to financial report'!$273:$273,'Notes to financial report'!$276:$276,'Notes to financial report'!#REF!,'Notes to financial report'!#REF!</definedName>
  </definedNames>
  <calcPr fullCalcOnLoad="1"/>
</workbook>
</file>

<file path=xl/sharedStrings.xml><?xml version="1.0" encoding="utf-8"?>
<sst xmlns="http://schemas.openxmlformats.org/spreadsheetml/2006/main" count="698" uniqueCount="393">
  <si>
    <t>On 14 July 2006, LFE Corp ("the Seller") entered into a conditional Sale and Purchase Agreement ("SPA") with Mr Lew Mew Choi, a Managing Director and a major shareholder of LFE Corp ("the Buyer"), to dispose of an Industrial Land held under Title No. H.S. (M) 16668, PT 43118, Batu 13, Jalan Sungai Besi, Mukim Cheras, Daerah Hulu Langat, Negeri Selangor ("land") together with all existing building and structures erected thereon (also known as Lot 993, Off Jalan Balakong, 43300 Balakong, Seri Kembangan, Selangor Darul Ehsan) for a total cash consideration of RM11.30 million ("the Proposed Disposal").</t>
  </si>
  <si>
    <t>With effect from 1 January 2006, FRS 5 requires a non-current asset (or disposal group) to be classified as held for sale if its carrying amount will be recovered principally through a sale transaction rather than through continuing use. These assets may be a component of an entity, a disposal group or an individual non-current asset. Non-current asset held for sale is measured at the lower of its carrying amount and fair value less costs to sell.</t>
  </si>
  <si>
    <t>The Group has not early adopted the deferred FRS 139 Financial instruments: Recognition and Measurement and amendment that are mandatory for financial periods beginning on or after 1 January 2007.</t>
  </si>
  <si>
    <t>Differed taxation</t>
  </si>
  <si>
    <t xml:space="preserve">Weighted average number of shares* </t>
  </si>
  <si>
    <t>Save as previously disclosed, there were no changes in material litigation, including the status of pending material litigation since the previous quarter to a date not earlier than 7 days from the date of this interim financial statements.</t>
  </si>
  <si>
    <t>Todate, we have fully repaid all the incidental expenses amounting to RM127,091. The unutilised balance of RM 22,909 was utilised for working capital.</t>
  </si>
  <si>
    <t>Status of the utilisation of proceeds raised from restricted issue is as follows:</t>
  </si>
  <si>
    <t>There was no purchase of disposal of quoted securities for the quarter under review and financial period-to-date.</t>
  </si>
  <si>
    <t>Private placement of 5,200,000 new ordinary shares of RM1.00 each at an issue price of RM1.00 per share was issued and completed on 3rd October 2006.</t>
  </si>
  <si>
    <t>Status of the utilisation of proceeds raised from private placement is as follows:</t>
  </si>
  <si>
    <t>Approved for utilisation by SC</t>
  </si>
  <si>
    <t>Utilised as at 27.2.2007</t>
  </si>
  <si>
    <t>Balance yet to be utilised</t>
  </si>
  <si>
    <t xml:space="preserve">Incidental expenses </t>
  </si>
  <si>
    <t>Actual proceeds raised as at 27.2.2007</t>
  </si>
  <si>
    <t>Repayment of bank borrowings</t>
  </si>
  <si>
    <t>Assets classified as held for sale</t>
  </si>
  <si>
    <t>The Malaysian taxation was provided for in the current quarter mainly due to  taxable profits made by certain subsidiaries which cannot be off set against losses made by other subsidiaries.</t>
  </si>
  <si>
    <t>The fourth quarterly report was authorised for issue by the Board of Directors in accordance with a resolution of the directors on 27 Feb 2007.</t>
  </si>
  <si>
    <t>There were no material changes in estimates of amount reported during the current quarter and financial period-to-date results.</t>
  </si>
  <si>
    <t>The Group and the Company had the following transactions with related parties during the financial year.</t>
  </si>
  <si>
    <t>Disposal of property to a director</t>
  </si>
  <si>
    <t>Transactions with key management personnel</t>
  </si>
  <si>
    <t>Loss per share (sen)</t>
  </si>
  <si>
    <t>The Proposed Disposal is expected to be completed by the first quarter of 2007.</t>
  </si>
  <si>
    <t>In prior year, the Group has separately disclosed investment properties to non-current asset and current asset. Investment properties - non current are stated at cost less accumulated depreciation and accumulated impairment losses. Investment properties - current are properties held for disposals and are stated at the lower of cost less accumulated depreciation and accumulated impairment losses and net realisable value.</t>
  </si>
  <si>
    <t>Review of performance</t>
  </si>
  <si>
    <t>There were no unusual items affecting assets, liabilities, equity, net income or cash flows during the current quarter and financial period-to-date under review.</t>
  </si>
  <si>
    <t xml:space="preserve">No dividend was paid for the current quarter and financial period-to-date under review. </t>
  </si>
  <si>
    <t>Capital commitments not provided for in the interim financial statements are as follows:</t>
  </si>
  <si>
    <t>Post balance sheet events</t>
  </si>
  <si>
    <t>Not applicable as the Group did not publish any profit forecast.</t>
  </si>
  <si>
    <t>Current tax - Malaysian tax</t>
  </si>
  <si>
    <t>Current tax - Overseas</t>
  </si>
  <si>
    <t>Sale of unquoted investments and properties</t>
  </si>
  <si>
    <t>The disposal of properties for the current quarter and financial period-to-date are as follows:</t>
  </si>
  <si>
    <t>Details of investments in quoted securities are as follows:</t>
  </si>
  <si>
    <t>Status of corporate proposals announced</t>
  </si>
  <si>
    <t>Borrowings and debt securities</t>
  </si>
  <si>
    <t>Non-current</t>
  </si>
  <si>
    <t>Operating loss before working capital changes</t>
  </si>
  <si>
    <t>The following comparative amounts have been restated due to the adoption of new and revised FRSs :</t>
  </si>
  <si>
    <t>Performance Bonds issued in respect of due performance of contracts awarded to a subsidiary company</t>
  </si>
  <si>
    <t>RESULTS</t>
  </si>
  <si>
    <t>RM'000</t>
  </si>
  <si>
    <t>(a)</t>
  </si>
  <si>
    <t>Revenue</t>
  </si>
  <si>
    <t>(b)</t>
  </si>
  <si>
    <t>(i)</t>
  </si>
  <si>
    <t>Property, plant and equipment</t>
  </si>
  <si>
    <t>Other operating income</t>
  </si>
  <si>
    <t>Finance costs</t>
  </si>
  <si>
    <t>Interest expense</t>
  </si>
  <si>
    <t>Inventories</t>
  </si>
  <si>
    <t>Cash and bank balances</t>
  </si>
  <si>
    <t>Bank overdrafts</t>
  </si>
  <si>
    <t>Taxation</t>
  </si>
  <si>
    <t>Earnings per share</t>
  </si>
  <si>
    <t>Total ordinary shares issued ('000)</t>
  </si>
  <si>
    <t>Intangible assets</t>
  </si>
  <si>
    <t xml:space="preserve">Non-operating items </t>
  </si>
  <si>
    <t>REVENUE</t>
  </si>
  <si>
    <t>Income tax</t>
  </si>
  <si>
    <t>(RM'000)</t>
  </si>
  <si>
    <t>Comparative</t>
  </si>
  <si>
    <t>Non-cash items</t>
  </si>
  <si>
    <t>Changes in working capital</t>
  </si>
  <si>
    <t>Net change in current assets</t>
  </si>
  <si>
    <t>Net change in current liabilities</t>
  </si>
  <si>
    <t>Share</t>
  </si>
  <si>
    <t>A1</t>
  </si>
  <si>
    <t>A2</t>
  </si>
  <si>
    <t>A3</t>
  </si>
  <si>
    <t>A4</t>
  </si>
  <si>
    <t>A5</t>
  </si>
  <si>
    <t>A6</t>
  </si>
  <si>
    <t>A7</t>
  </si>
  <si>
    <t>A8</t>
  </si>
  <si>
    <t>A9</t>
  </si>
  <si>
    <t>A10</t>
  </si>
  <si>
    <t>A11</t>
  </si>
  <si>
    <t>A12</t>
  </si>
  <si>
    <t>Debts and equity securities</t>
  </si>
  <si>
    <t>Dividends paid</t>
  </si>
  <si>
    <t>Changes in contingent liabilities and contingent assets</t>
  </si>
  <si>
    <t>B1</t>
  </si>
  <si>
    <t>B2</t>
  </si>
  <si>
    <t>B3</t>
  </si>
  <si>
    <t>B4</t>
  </si>
  <si>
    <t>B5</t>
  </si>
  <si>
    <t>B6</t>
  </si>
  <si>
    <t>B7</t>
  </si>
  <si>
    <t>B8</t>
  </si>
  <si>
    <t>B9</t>
  </si>
  <si>
    <t>B10</t>
  </si>
  <si>
    <t>B11</t>
  </si>
  <si>
    <t>B12</t>
  </si>
  <si>
    <t>B13</t>
  </si>
  <si>
    <t>Variance of profit forecast</t>
  </si>
  <si>
    <t>Off balance sheet financial instruments</t>
  </si>
  <si>
    <t>Changes in material litigation</t>
  </si>
  <si>
    <t>Malaysia</t>
  </si>
  <si>
    <t>(ii)</t>
  </si>
  <si>
    <t>(iii)</t>
  </si>
  <si>
    <t>At cost</t>
  </si>
  <si>
    <t>At market value</t>
  </si>
  <si>
    <t>to</t>
  </si>
  <si>
    <t>Share premium</t>
  </si>
  <si>
    <t>capital</t>
  </si>
  <si>
    <t>Interest income</t>
  </si>
  <si>
    <t>Long term borrowings</t>
  </si>
  <si>
    <t>Total</t>
  </si>
  <si>
    <t>cumulative to</t>
  </si>
  <si>
    <t>ended</t>
  </si>
  <si>
    <t>cumulative</t>
  </si>
  <si>
    <t>quarter</t>
  </si>
  <si>
    <t>B</t>
  </si>
  <si>
    <t>A</t>
  </si>
  <si>
    <t>Seasonality or cyclicality factors</t>
  </si>
  <si>
    <t>Approved but not contracted for</t>
  </si>
  <si>
    <t>Changes in the composition of the Group</t>
  </si>
  <si>
    <t>Current year prospects</t>
  </si>
  <si>
    <t>Tax expense</t>
  </si>
  <si>
    <t xml:space="preserve"> </t>
  </si>
  <si>
    <t>Consolidated</t>
  </si>
  <si>
    <t>Share capital</t>
  </si>
  <si>
    <t>Elimination</t>
  </si>
  <si>
    <t>Current</t>
  </si>
  <si>
    <t>Unsecured</t>
  </si>
  <si>
    <t>Secured</t>
  </si>
  <si>
    <t>External Sales</t>
  </si>
  <si>
    <t>Total revenue</t>
  </si>
  <si>
    <t>Dividend</t>
  </si>
  <si>
    <t>LFE CORPORATION BERHAD</t>
  </si>
  <si>
    <t>CONDENSED CONSOLIDATED INCOME STATEMENTS (UNAUDITED)</t>
  </si>
  <si>
    <t>Individual Quarter</t>
  </si>
  <si>
    <t>Cumulative Quarters</t>
  </si>
  <si>
    <t>Current year quarter</t>
  </si>
  <si>
    <t>Preceding year corresponding quarter</t>
  </si>
  <si>
    <t>Current year-to-date</t>
  </si>
  <si>
    <t>Preceding year corresponding period</t>
  </si>
  <si>
    <t>(Company No: 579343-A)</t>
  </si>
  <si>
    <t>NOTES TO THE INTERIM FINANCIAL REPORT</t>
  </si>
  <si>
    <t>Electrical</t>
  </si>
  <si>
    <t>Segmental reporting</t>
  </si>
  <si>
    <t>Overseas</t>
  </si>
  <si>
    <t xml:space="preserve">Changes </t>
  </si>
  <si>
    <t>Corporate guarantees issued to financial institutions in respect of credit facilities granted to subsidiary companies</t>
  </si>
  <si>
    <t>A13</t>
  </si>
  <si>
    <t>Investments</t>
  </si>
  <si>
    <t>A14</t>
  </si>
  <si>
    <t xml:space="preserve"> - Mayduct Technology Sdn Bhd</t>
  </si>
  <si>
    <t>RM</t>
  </si>
  <si>
    <t xml:space="preserve"> - Lew Mew Choi</t>
  </si>
  <si>
    <t>#</t>
  </si>
  <si>
    <t>These transactions have been entered into under negotiated terms.</t>
  </si>
  <si>
    <t>Comparison between the current quarter and immediate preceding quarter</t>
  </si>
  <si>
    <t>(Company No : 579343-A)</t>
  </si>
  <si>
    <t>(Company Bo : 579343-A)</t>
  </si>
  <si>
    <t>Investment properties</t>
  </si>
  <si>
    <t>Trade receivables</t>
  </si>
  <si>
    <t>Other receivables</t>
  </si>
  <si>
    <t>Trade payables</t>
  </si>
  <si>
    <t xml:space="preserve">Other payables </t>
  </si>
  <si>
    <t>Amount due from contract customers</t>
  </si>
  <si>
    <t>Amount due to contract customers</t>
  </si>
  <si>
    <t>Overdrafts and short term borrowings</t>
  </si>
  <si>
    <t>Non Distributable</t>
  </si>
  <si>
    <t>Distributable</t>
  </si>
  <si>
    <t>Cash &amp; cash equivalents comprise:</t>
  </si>
  <si>
    <t>CONDENSED CONSOLIDATED STATEMENTS OF CHANGES IN EQUITY (UNAUDITED)</t>
  </si>
  <si>
    <t>CONDENSED CONSOLIDATED BALANCE SHEETS (UNAUDITED)</t>
  </si>
  <si>
    <t>B14</t>
  </si>
  <si>
    <t>Authorised for issue</t>
  </si>
  <si>
    <t>Other investments</t>
  </si>
  <si>
    <t>Purchase of property, plant and equipment</t>
  </si>
  <si>
    <t>premium</t>
  </si>
  <si>
    <t>Amount owing to directors</t>
  </si>
  <si>
    <t>end of current</t>
  </si>
  <si>
    <t>- Diluted (sen)</t>
  </si>
  <si>
    <t>Cash Flows From Operating Activities</t>
  </si>
  <si>
    <t>Cash Flows From Investing Activities</t>
  </si>
  <si>
    <t>Cash Flows From Financing Activities</t>
  </si>
  <si>
    <t>Qualification of financial statements</t>
  </si>
  <si>
    <t xml:space="preserve">     </t>
  </si>
  <si>
    <t>Basic earnings per share</t>
  </si>
  <si>
    <t>Diluted earnings per share</t>
  </si>
  <si>
    <t>N/A</t>
  </si>
  <si>
    <t>Changes in accounting estimates</t>
  </si>
  <si>
    <t xml:space="preserve">Property &amp; </t>
  </si>
  <si>
    <t>Corporate guarantees given to suppliers of raw materials purchased by subsidiary companies</t>
  </si>
  <si>
    <t>At carrying value/book value (after provision for diminution in value)</t>
  </si>
  <si>
    <t>(Note B13)</t>
  </si>
  <si>
    <t>Net loss for the period</t>
  </si>
  <si>
    <t>Business segment</t>
  </si>
  <si>
    <t>The Group’s operations are not materially affected by seasonal or cyclical factors. The general economic scenario and construction cycle would however have an impact on the Group’s operations.</t>
  </si>
  <si>
    <t xml:space="preserve">Unusual and extraordinary items </t>
  </si>
  <si>
    <t>Current quarter ended</t>
  </si>
  <si>
    <t>Cumulative quarter ended</t>
  </si>
  <si>
    <t>Proceed from sale of property, plant and equipment</t>
  </si>
  <si>
    <t xml:space="preserve">      </t>
  </si>
  <si>
    <t>Adjustments for :</t>
  </si>
  <si>
    <t>Cash &amp; cash equivalents at beginning of year</t>
  </si>
  <si>
    <t>CONDENSED CONSOLIDATED CASH FLOW STATEMENTS (UNAUDITED)</t>
  </si>
  <si>
    <t>year quarter</t>
  </si>
  <si>
    <t xml:space="preserve">preceding </t>
  </si>
  <si>
    <t>Unaudited as at</t>
  </si>
  <si>
    <t>Repayment of term loans and other bank borrowings</t>
  </si>
  <si>
    <t>Repayment of hire purchase liabilities</t>
  </si>
  <si>
    <t>Less : Pledged deposit</t>
  </si>
  <si>
    <t>As at 1January 2005</t>
  </si>
  <si>
    <t>Letter of guarantee issued by a subsidiary to a third party</t>
  </si>
  <si>
    <t>Investment in associate</t>
  </si>
  <si>
    <t>Deferred tax liabilities</t>
  </si>
  <si>
    <t>Cash &amp; cash equivalents at end of period</t>
  </si>
  <si>
    <t>Fixed deposits placed with licensed banks</t>
  </si>
  <si>
    <t>Operating loss</t>
  </si>
  <si>
    <t>Reserve</t>
  </si>
  <si>
    <t>Sales proceeds</t>
  </si>
  <si>
    <t>Carrying value</t>
  </si>
  <si>
    <t>Disposal of investment properties</t>
  </si>
  <si>
    <t>Rental income receivable</t>
  </si>
  <si>
    <t>Rental expenses paid to a director</t>
  </si>
  <si>
    <t>Purchase or disposal of quoted securities</t>
  </si>
  <si>
    <t xml:space="preserve">Exchange </t>
  </si>
  <si>
    <t>reserve</t>
  </si>
  <si>
    <t xml:space="preserve">Exchange differences on translation </t>
  </si>
  <si>
    <t>31.12.2005</t>
  </si>
  <si>
    <t>As at 31 December 2005</t>
  </si>
  <si>
    <t xml:space="preserve">Trading &amp; </t>
  </si>
  <si>
    <t>(Loss)/ profit after tax</t>
  </si>
  <si>
    <t>Minority interest</t>
  </si>
  <si>
    <t>The changes in contingent liabilities of the Company and the Group since the date of the last financial statements to the date of this report are as follows:</t>
  </si>
  <si>
    <t>Net assets per share (RM)</t>
  </si>
  <si>
    <t>Proceeds from short term borrowings</t>
  </si>
  <si>
    <t>No interim dividend has been recommended for the current quarter under review.</t>
  </si>
  <si>
    <t>EXPLANATORY NOTES AS PER FRS 134</t>
  </si>
  <si>
    <t>As at 1January 2006</t>
  </si>
  <si>
    <t>Attributable to :</t>
  </si>
  <si>
    <t>Non-current assets</t>
  </si>
  <si>
    <t>Total liabilities</t>
  </si>
  <si>
    <t>Minority</t>
  </si>
  <si>
    <t xml:space="preserve">Overprovision for underwriting </t>
  </si>
  <si>
    <t xml:space="preserve">       commission</t>
  </si>
  <si>
    <t>(c)</t>
  </si>
  <si>
    <t>Restatement of comparative amounts</t>
  </si>
  <si>
    <t>(d)</t>
  </si>
  <si>
    <t>As restated</t>
  </si>
  <si>
    <t>i)</t>
  </si>
  <si>
    <t>ii)</t>
  </si>
  <si>
    <t>Property held for development</t>
  </si>
  <si>
    <t xml:space="preserve">Income taxes (paid)/refund </t>
  </si>
  <si>
    <t>Acquisition of new subsidiaries</t>
  </si>
  <si>
    <t>Purchases from a company in which a director and substantial shareholder has interests</t>
  </si>
  <si>
    <t>Loss before taxation</t>
  </si>
  <si>
    <t xml:space="preserve">  </t>
  </si>
  <si>
    <t xml:space="preserve">As at </t>
  </si>
  <si>
    <t>Adjustment</t>
  </si>
  <si>
    <t>Audited</t>
  </si>
  <si>
    <t>Current assets</t>
  </si>
  <si>
    <t>FRS 117 Leases</t>
  </si>
  <si>
    <t>Net cash (used in)/generated from investing activities</t>
  </si>
  <si>
    <t>Net increase/(decrease) in cash and cash equivalents</t>
  </si>
  <si>
    <t>Total non-current assets</t>
  </si>
  <si>
    <t>Total current assets</t>
  </si>
  <si>
    <t>Total equity attibutable to shareholders of the Company</t>
  </si>
  <si>
    <t>Total current liabilities</t>
  </si>
  <si>
    <t>Total non-current liabilities</t>
  </si>
  <si>
    <t>Assets</t>
  </si>
  <si>
    <t>Total assets</t>
  </si>
  <si>
    <t>Equity</t>
  </si>
  <si>
    <t xml:space="preserve">Total equity         </t>
  </si>
  <si>
    <t>Liabilities</t>
  </si>
  <si>
    <t>Total equity and liabilities</t>
  </si>
  <si>
    <t>Interests</t>
  </si>
  <si>
    <t>Retained</t>
  </si>
  <si>
    <t>earnings</t>
  </si>
  <si>
    <t>Equity holders of the company</t>
  </si>
  <si>
    <t>The interim financial report has been prepared in accordance with the same accounting policies adopted in the 2005 annual financial statements, except for the accounting policy changes that are expected to be reflected in the 2006 annual financial statements. Details of these changes in accounting policies are set out in Note A2.</t>
  </si>
  <si>
    <t>The preparation of an interim financial report in conformity with FRS 134, Interim Financial Reporting requires management to make judgements, estimates and assumptions that affect the application of policies and reported amounts of assets and liabilities, income and expenses on a year to date basis. Actual results may differ from these estimates.</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</si>
  <si>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since the 2005 annual financial statements. The condensed consolidated interim financial statements and notes thereon do not include all of the information required for full set of financial statements prepared in accordance with FRSs.</t>
  </si>
  <si>
    <t>Changes in presentation (FRS 101, Presentation of Financial Statements and FRS 127, Consolidated and  Separate Financial Statements)</t>
  </si>
  <si>
    <t>Cash and cash equivalents</t>
  </si>
  <si>
    <t xml:space="preserve">In prior years, cash and cash equivalents consist of cash on hand, balances and deposits with banks and highly liquid investments which have an insignificant risk of changes in value. Included in cash and cash equivalents of the Group was fixed deposits pledged for as security for bank guarantees and overdraft facilities granted to its subsidiaries. </t>
  </si>
  <si>
    <t>The presentation of non-current fixed deposits placed with licensed banks in the consolidated balance sheet for the comparative period has been restated accordingly.</t>
  </si>
  <si>
    <t>In prior years, minority interests at the balance sheet date were presented in the consolidated balance sheet separately from liabilities and as deduction from net assets. Minority interests in the results of the Group for the year were also separately presented in the income statement as a deduction before arriving at the profit attributable to shareholders.</t>
  </si>
  <si>
    <t>With effect from 1 January 2006, in order to comply with FRS 101 and FRS 127, minority interests at the date of the balance sheet are presented in the consolidated balance sheet within equity, separately from equity attributable to the equity holders of the parent, and minority interests in the results of the Group for the period are presented on the face of the consolidated income statement as an allocation of the total profit or loss for the period between the minority interests and the equity holders of the parent.</t>
  </si>
  <si>
    <t>The presentation of minority interests in the consolidated balance sheet, income statement and statement of changes in equity for the comparative period has been restated accordingly.</t>
  </si>
  <si>
    <t>Investment property (FRS 140, Investment property and FRS 116, Property, plant and equipment)</t>
  </si>
  <si>
    <t xml:space="preserve">In prior year, the Group has separately disclosed a property held under development of which intended to be sold upon completion of construction. </t>
  </si>
  <si>
    <t>The financial statements for the year ended 31 December 2005 was not subject to any audit qualification.</t>
  </si>
  <si>
    <t>Share of results of associate</t>
  </si>
  <si>
    <t>Contracted but not provided for in the financial statements</t>
  </si>
  <si>
    <t>A15</t>
  </si>
  <si>
    <t xml:space="preserve">Unaudited </t>
  </si>
  <si>
    <t xml:space="preserve">Audited </t>
  </si>
  <si>
    <t>(restated)</t>
  </si>
  <si>
    <t>Operating expenses</t>
  </si>
  <si>
    <t>Minority interests</t>
  </si>
  <si>
    <t xml:space="preserve">(The Condensed Consolidated Income Statements should be read in conjunction with the audited financial statements for the year ended 31 December 2005) </t>
  </si>
  <si>
    <t>(The Condensed Consolidated Balance Sheets should be read in conjunction with the audited financial statements for the year ended 31 December 2005)</t>
  </si>
  <si>
    <t>Fixed deposits with licensed banks</t>
  </si>
  <si>
    <t>(The Condensed Consolidated Statements of Changes in Equity should be read in conjunction with the audited financial statements for the year ended 31 December 2005)</t>
  </si>
  <si>
    <t>(The Condensed Consolidated Cash Flow Statement should be read in conjunction with the audited annual financial statements for the year ended 31 December 2005)</t>
  </si>
  <si>
    <t>Basis of preparation</t>
  </si>
  <si>
    <t>Non-current assets held for sale (FRS 5, Non-current assets held for sale and discontinued operations and FRS 127, Consolidated and separate financial statements)</t>
  </si>
  <si>
    <t>FRS 124 Related party disclosures</t>
  </si>
  <si>
    <t>&amp; mechanical</t>
  </si>
  <si>
    <t>investment</t>
  </si>
  <si>
    <t>holding</t>
  </si>
  <si>
    <t>distribution of</t>
  </si>
  <si>
    <t>products</t>
  </si>
  <si>
    <t>Net loss</t>
  </si>
  <si>
    <t>Valuation of property, plant and equipment</t>
  </si>
  <si>
    <t>Capital commitments</t>
  </si>
  <si>
    <t>Related party transactions</t>
  </si>
  <si>
    <t xml:space="preserve">Additional information required by Bursa Malaysia Securities Berhad listing requirements </t>
  </si>
  <si>
    <t>The financial reporting relating to the financial year ended 31 December 2005 that is included in the interim financial report as being previously reported information does not constitute the Company’s statutory financial statements for that financial year but is derive from those financial statements other than those have been restated as a result of the change in accounting policies. Statutory financial statements for the year ended 31 December 2005 are available from the Company’s registered office.</t>
  </si>
  <si>
    <t>With effect from 1 January 2006, in order to comply with FRS 101, cash and cash equivalents which are restricted from being exchanged or used to settle a liability for at least twelve months after the balance sheet date is now reclassified as non-current assets as fixed deposits placed with licensed banks.</t>
  </si>
  <si>
    <t>In the consolidated balance sheet, cash and cash equivalents which are restricted from being exchanged or used to settle liabilities for at least twelve months after the balance sheet date are now reclassified as non-current assets as at the balance sheet date as follows:</t>
  </si>
  <si>
    <t xml:space="preserve">Investment properties </t>
  </si>
  <si>
    <t>Cash and equivalents</t>
  </si>
  <si>
    <t>Minority Interests</t>
  </si>
  <si>
    <t>interests</t>
  </si>
  <si>
    <t>equity</t>
  </si>
  <si>
    <t>Acquisition of subsidiaries</t>
  </si>
  <si>
    <t xml:space="preserve">The Group has applied FRS 5 prospectively on or after 1 January 2006. Consequently from the adoption of FRS 5, the Group has reclassified the carrying amount of the investment properties  to assets available-for-sale.  </t>
  </si>
  <si>
    <t>There was no sale of unquoted investments and properties for the quarter under review and financial period-to-date.</t>
  </si>
  <si>
    <t>- Basic (cumulative)</t>
  </si>
  <si>
    <t>Purchase of other Investment</t>
  </si>
  <si>
    <t>This interim financial report has been prepared in accordance with the applicable disclosure provisions stated in paragraph 9.22 of the Listing Requirements of the Bursa Malaysia Securities Berhad ("Bursa Securities"), including compliance with Financial Reporting Standard (FRS) 134, Interim Financial Reporting, issued by the Malaysian Accounting Standards Board ("MASB").</t>
  </si>
  <si>
    <t>The basic earnings per share has been calculated by dividing the Group's net profit/ (loss) for the period by the weighted average number of shares in issue .</t>
  </si>
  <si>
    <t>of the Company ('000)</t>
  </si>
  <si>
    <t xml:space="preserve">Net loss attributable  to shareholders </t>
  </si>
  <si>
    <t>Share of loss of associate</t>
  </si>
  <si>
    <t>Loss per ordinary share:</t>
  </si>
  <si>
    <t>Cash used in operations</t>
  </si>
  <si>
    <t>Net cash used in operating activities</t>
  </si>
  <si>
    <t>Net cash generated from/(used in) financing activities</t>
  </si>
  <si>
    <t>Contract revenue receivable from a company in which a substantial shareholder has interests</t>
  </si>
  <si>
    <t xml:space="preserve"> - Kejuruteraan Rayton Sdn Bhd </t>
  </si>
  <si>
    <t>Sales of materials to related party</t>
  </si>
  <si>
    <t>Over provision in respect of prior periods</t>
  </si>
  <si>
    <t>Over provision in respect of prior years</t>
  </si>
  <si>
    <t>Loss from operations</t>
  </si>
  <si>
    <t>Net Loss for the period</t>
  </si>
  <si>
    <t>Proceeds from issued of shares</t>
  </si>
  <si>
    <t>As at the reporting date, the Group does not have any off balance sheet financial instruments.</t>
  </si>
  <si>
    <t>Proceeds from long term borrowings</t>
  </si>
  <si>
    <t xml:space="preserve">The Proposed Disposal was duly approved by its Shareholders at the Extraordinary General Meeting held on 12th October 2006. </t>
  </si>
  <si>
    <t>The Group does not have in issue any financial instrument or other contract that may entitle its holder to ordinary shares and therefore, dilutive to its basic earnings per share.</t>
  </si>
  <si>
    <t xml:space="preserve">The current quarter overseas taxation represents a tax provision on overseas subsidiaries which is payable on turnover. </t>
  </si>
  <si>
    <t>Real property gain tax</t>
  </si>
  <si>
    <t xml:space="preserve">Issuance of new ordinary shares </t>
  </si>
  <si>
    <t>For the period ended 31 December 2006</t>
  </si>
  <si>
    <t>31.12.06</t>
  </si>
  <si>
    <t>31.12.05</t>
  </si>
  <si>
    <t>As at 31 December 2006</t>
  </si>
  <si>
    <t>31.12.2006</t>
  </si>
  <si>
    <t>For the fourth quarter ended 31 December 2006</t>
  </si>
  <si>
    <t>Property development costs</t>
  </si>
  <si>
    <t>Minority Interest contribution</t>
  </si>
  <si>
    <t>The Group's segmental report for the current period ended 31 December 2006 are as follows:-</t>
  </si>
  <si>
    <t>There was no changes in the composition of the Group for the current quarter under review.</t>
  </si>
  <si>
    <t>12 months</t>
  </si>
  <si>
    <t>Details of the Group’s borrowings (which are denominated in Ringgit Malaysia) as at 31 December 2006 are as follows:</t>
  </si>
  <si>
    <t>Revaluation</t>
  </si>
  <si>
    <t>- private placement</t>
  </si>
  <si>
    <t>- restricted issue</t>
  </si>
  <si>
    <t>Write back of deferred tax of prior years</t>
  </si>
  <si>
    <t>Working capital</t>
  </si>
  <si>
    <t>As at</t>
  </si>
  <si>
    <t>Land held for development</t>
  </si>
  <si>
    <t>The Group has not early adopted the following new and revised FRS for the financial period beginning 1 January 2006:</t>
  </si>
  <si>
    <t>For the financial year to-date, there were no issuance and repayment of debt, share buy-backs, share cancellations, shares held as treasury shares and resale of treasury shares by the Company save and except for the issuance of:</t>
  </si>
  <si>
    <t xml:space="preserve">(b) </t>
  </si>
  <si>
    <t xml:space="preserve">There were no changes in valuation on property, plant and equipment from the audited financial statements for the year ended 31 December 2005. </t>
  </si>
  <si>
    <t>Gain on disposal</t>
  </si>
  <si>
    <t>With effect from 1 January 2006, FRS 116 shall apply to property that is being constructed or developed for future use as investment property, until the construction or development is completed, at which time the property becomes investment property and FRS 140 applies. The Group has reclassified such property previously presented as property held under development to property, plant and equipment.</t>
  </si>
  <si>
    <t xml:space="preserve">During the financial year, the Group conducted a feasibility study on a piece of land which management previously intended to develop, the Management has decided to sell the development land in the open market as and when opportunity arises. As a result, the piece of development land has been reclassified as investment property. </t>
  </si>
  <si>
    <t xml:space="preserve">Prior to 1 January 2006, investment properties were stated at cost less accumulated depreciation and accumulated impairment losses. Upon the adoption of FRS 140, investment properties are now stated at fair value and gains and losses arising from change in fair values are recognised in profit or loss in the year in which they arise. The Group has applied FRS 140 in accordance with the transitional provisions. The change in accounting policy has had no impact to the opening balance of retained earnings reported for 2005 or prior periods.  </t>
  </si>
  <si>
    <t>Save from the above, there were no material events after the period end that have not been reflected in the interim financial statements for the current quarter under review.</t>
  </si>
  <si>
    <t>Pledge deposit</t>
  </si>
  <si>
    <t xml:space="preserve">5,200,000 new ordinary shares of RM1 each at RM1.00 per share from a private placement of shares as disclosed in Note B8(a) and; </t>
  </si>
  <si>
    <t>10,000,000 new ordinary shares of RM1 each at RM1.00 per share pursuant to the Restricted Issue as disclosed in Note B8(b).</t>
  </si>
  <si>
    <t>The Group recorded a total revenue of RM 109.8 million and a pre-tax loss of RM 19.8 million for the 12-months period ended 31 December 2006, as compared to the total revenue of RM 40.7 million and pre-tax loss of RM 38.5 million in the 12 months period of preceding year. The higher revenue recorded was due to higher volume of works progress and works completed from on-going projects that have reached the advance stages of completion during the financial year under review. The lower pre-tax loss for the current year were mainly attributed to the growth in revenue which positively impacted the bottom line and lower provision for diminution of investment in Sunway Infrastructure Berhad ("SIB") for the current year.</t>
  </si>
  <si>
    <t>The Group reported a revenue of RM 24.0 million in the current quarter which represents a decrease of RM 0.3 million from immediate preceding quarter of RM 24.3 million. Pre-tax loss of RM 15.4 million represents an increase of RM 14.2 million compared to immediate preceding quarter's pre-tax loss of RM 1.2 million. The decline in revenue was mainly due to lower construction billings during the current quarter as compared to preceding quarter. The increase in pre-tax loss was mainly attributed to the provision for diminution of investment in SIB and jobs completed during the current quarter under review with lower gross profit margin compared to those completed during the preceding corresponding quarter .</t>
  </si>
  <si>
    <t>Tax benefit arising from dividends</t>
  </si>
  <si>
    <t>technology</t>
  </si>
  <si>
    <t>The Group expects all business divisions to continue to improve and contribute to the growth of the Group's revenue and profit for the year 2007. Barring any unforeseen circumstances, the results for the forthcoming financial year is expected to improve with contribution from its  overseas Electrical &amp; Mechanical business and the trading of technology products.</t>
  </si>
  <si>
    <t>On 28 Nov 2006, the Company announced to undertake a restricted issue of up to 40,000,000 new ordinary shares of RM1.00, representing appromixately 69.9% and 41.15% of the existing and enlarged issued and paid-up share capital of the Company. The first tranche of 15,000,000 Restricted Issued Shares are to be issued to Alan, who is a non-executive director and a mojor shareholder of the Company and the remaining of up to 25,000,000 Restricted Issue Shares are to be issued in tranches to non-interested parties (New Investors") to be identified at later dates. As at the date hereof, the Company had alloted 15,000,000 new shares under the Proposed Restricted Issue to Alan at a price of RM1.00 per share which raised gross proceeds of RM15,000,000 to the Company. The new ordinary shares arising from the Proposed Restricted Issue were listed and quoted on The Second Board of Bursa Malaysia Securities Berhad on 9 February 2007.</t>
  </si>
  <si>
    <t xml:space="preserve">On 27 January 2007, the Company increased 5,000,000 ordinary shares of RM1.00 each by issuing the remaining balance of shares under first tranche of Restricted Issues to Mr Alan Rajendram A/L Jeya Rajendram ("Alan"), who is a Non-Executive Director and major shareholder of the Company. With this, the first tranche of 15 million Restricted Issue approved by the Shareholders during the Extraordinary General Meeting held on 27 December 2006 has been completed.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</si>
</sst>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_);_(* \(#,##0.0\);_(* &quot;-&quot;??_);_(@_)"/>
    <numFmt numFmtId="180" formatCode="&quot;*&quot;\ \ #,##0_);&quot;*&quot;\ \(#,##0\)"/>
    <numFmt numFmtId="181" formatCode="#,##0_);&quot;*&quot;\ \(#,##0\)"/>
    <numFmt numFmtId="182" formatCode="0.0%"/>
    <numFmt numFmtId="183" formatCode="_(* #,##0.00000_);_(* \(#,##0.00000\);_(* &quot;-&quot;??_);_(@_)"/>
    <numFmt numFmtId="184" formatCode="dd\-mm\-yy"/>
    <numFmt numFmtId="185" formatCode="_(* #,##0.0_);_(* \(#,##0.0\);_(* &quot;-&quot;?_);_(@_)"/>
    <numFmt numFmtId="186" formatCode="_(* #,##0.000_);_(* \(#,##0.000\);_(* &quot;-&quot;??_);_(@_)"/>
    <numFmt numFmtId="187" formatCode="_(* #,##0.0000_);_(* \(#,##0.0000\);_(* &quot;-&quot;??_);_(@_)"/>
    <numFmt numFmtId="188" formatCode="_(* #,##0.000000_);_(* \(#,##0.000000\);_(* &quot;-&quot;??_);_(@_)"/>
    <numFmt numFmtId="189" formatCode="_(* #,##0.0000000_);_(* \(#,##0.0000000\);_(* &quot;-&quot;??_);_(@_)"/>
    <numFmt numFmtId="190" formatCode="_(&quot;$&quot;* #,##0_);_(&quot;$&quot;* \(#,##0\);_(&quot;$&quot;* &quot;-&quot;??_);_(@_)"/>
    <numFmt numFmtId="191" formatCode="_(* #,##0.00000000_);_(* \(#,##0.00000000\);_(* &quot;-&quot;??_);_(@_)"/>
    <numFmt numFmtId="192" formatCode="_(* #,##0.000000000_);_(* \(#,##0.000000000\);_(* &quot;-&quot;??_);_(@_)"/>
    <numFmt numFmtId="193" formatCode="_(* #,##0.0000000000_);_(* \(#,##0.0000000000\);_(* &quot;-&quot;??_);_(@_)"/>
    <numFmt numFmtId="194" formatCode="mmm\-yyyy"/>
    <numFmt numFmtId="195" formatCode="\-mm\-yy"/>
    <numFmt numFmtId="196" formatCode="_(* #,##0.0000000_);_(* \(#,##0.0000000\);_(* &quot;-&quot;???????_);_(@_)"/>
    <numFmt numFmtId="197" formatCode="0.0000000"/>
    <numFmt numFmtId="198" formatCode="mm/dd/yy"/>
    <numFmt numFmtId="199" formatCode="_(* #,##0.000_);_(* \(#,##0.000\);_(* &quot;-&quot;???_);_(@_)"/>
    <numFmt numFmtId="200" formatCode="#,##0.000_);\(#,##0.000\)"/>
    <numFmt numFmtId="201" formatCode="#,##0.0000"/>
    <numFmt numFmtId="202" formatCode="0.000%"/>
    <numFmt numFmtId="203" formatCode="0.0000%"/>
    <numFmt numFmtId="204" formatCode="0.0"/>
    <numFmt numFmtId="205" formatCode="d\ mmmm\ yyyy"/>
    <numFmt numFmtId="206" formatCode="0_);\(0\)"/>
    <numFmt numFmtId="207" formatCode="_(&quot;$&quot;* #,##0.0_);_(&quot;$&quot;* \(#,##0.0\);_(&quot;$&quot;* &quot;-&quot;??_);_(@_)"/>
    <numFmt numFmtId="208" formatCode="_(* #,##0.00000_);_(* \(#,##0.00000\);_(* &quot;-&quot;?????_);_(@_)"/>
    <numFmt numFmtId="209" formatCode="0.000000"/>
    <numFmt numFmtId="210" formatCode="0.00000"/>
    <numFmt numFmtId="211" formatCode="0.0000"/>
    <numFmt numFmtId="212" formatCode="0.000"/>
    <numFmt numFmtId="213" formatCode="_(* #,##0.000000_);_(* \(#,##0.000000\);_(* &quot;-&quot;??????_);_(@_)"/>
    <numFmt numFmtId="214" formatCode="[$-43E]dd\ mmmm\ yyyy"/>
    <numFmt numFmtId="215" formatCode="dd/mm/yy;@"/>
    <numFmt numFmtId="216" formatCode="&quot;Yes&quot;;&quot;Yes&quot;;&quot;No&quot;"/>
    <numFmt numFmtId="217" formatCode="&quot;True&quot;;&quot;True&quot;;&quot;False&quot;"/>
    <numFmt numFmtId="218" formatCode="&quot;On&quot;;&quot;On&quot;;&quot;Off&quot;"/>
    <numFmt numFmtId="219" formatCode="[$€-2]\ #,##0.00_);[Red]\([$€-2]\ #,##0.00\)"/>
    <numFmt numFmtId="220" formatCode="#,##0.0_);[Red]\(#,##0.0\)"/>
    <numFmt numFmtId="221" formatCode="0.00_);[Red]\(0.00\)"/>
    <numFmt numFmtId="222" formatCode="0.0_);[Red]\(0.0\)"/>
    <numFmt numFmtId="223" formatCode="0_);[Red]\(0\)"/>
  </numFmts>
  <fonts count="40">
    <font>
      <sz val="10"/>
      <name val="Arial"/>
      <family val="0"/>
    </font>
    <font>
      <b/>
      <sz val="10"/>
      <name val="Arial"/>
      <family val="0"/>
    </font>
    <font>
      <i/>
      <sz val="10"/>
      <name val="Arial"/>
      <family val="0"/>
    </font>
    <font>
      <b/>
      <i/>
      <sz val="10"/>
      <name val="Arial"/>
      <family val="0"/>
    </font>
    <font>
      <u val="single"/>
      <sz val="7.5"/>
      <color indexed="36"/>
      <name val="Arial"/>
      <family val="0"/>
    </font>
    <font>
      <u val="single"/>
      <sz val="7.5"/>
      <color indexed="12"/>
      <name val="Arial"/>
      <family val="0"/>
    </font>
    <font>
      <b/>
      <sz val="12"/>
      <name val="Century Gothic"/>
      <family val="2"/>
    </font>
    <font>
      <sz val="12"/>
      <name val="Century Gothic"/>
      <family val="2"/>
    </font>
    <font>
      <i/>
      <sz val="12"/>
      <name val="Century Gothic"/>
      <family val="2"/>
    </font>
    <font>
      <b/>
      <sz val="14"/>
      <name val="Century Gothic"/>
      <family val="2"/>
    </font>
    <font>
      <sz val="12"/>
      <color indexed="10"/>
      <name val="Century Gothic"/>
      <family val="2"/>
    </font>
    <font>
      <sz val="12"/>
      <name val="Arial"/>
      <family val="0"/>
    </font>
    <font>
      <b/>
      <sz val="11"/>
      <name val="Century Gothic"/>
      <family val="2"/>
    </font>
    <font>
      <sz val="11"/>
      <name val="Century Gothic"/>
      <family val="2"/>
    </font>
    <font>
      <b/>
      <i/>
      <sz val="11"/>
      <name val="Century Gothic"/>
      <family val="2"/>
    </font>
    <font>
      <sz val="14"/>
      <name val="Arial"/>
      <family val="0"/>
    </font>
    <font>
      <sz val="11"/>
      <color indexed="10"/>
      <name val="Century Gothic"/>
      <family val="2"/>
    </font>
    <font>
      <sz val="11"/>
      <color indexed="8"/>
      <name val="Century Gothic"/>
      <family val="2"/>
    </font>
    <font>
      <b/>
      <sz val="12"/>
      <color indexed="10"/>
      <name val="Century Gothic"/>
      <family val="2"/>
    </font>
    <font>
      <sz val="8"/>
      <name val="Century Gothic"/>
      <family val="2"/>
    </font>
    <font>
      <sz val="10"/>
      <color indexed="10"/>
      <name val="Arial"/>
      <family val="0"/>
    </font>
    <font>
      <b/>
      <sz val="11"/>
      <color indexed="10"/>
      <name val="Century Gothic"/>
      <family val="2"/>
    </font>
    <font>
      <sz val="12"/>
      <color indexed="8"/>
      <name val="Century Gothic"/>
      <family val="2"/>
    </font>
    <font>
      <b/>
      <sz val="12"/>
      <color indexed="8"/>
      <name val="Century Gothic"/>
      <family val="2"/>
    </font>
    <font>
      <b/>
      <sz val="11"/>
      <color indexed="8"/>
      <name val="Century Gothic"/>
      <family val="2"/>
    </font>
    <font>
      <b/>
      <sz val="12"/>
      <name val="Arial"/>
      <family val="2"/>
    </font>
    <font>
      <u val="single"/>
      <sz val="11"/>
      <name val="Century Gothic"/>
      <family val="2"/>
    </font>
    <font>
      <sz val="12"/>
      <color indexed="48"/>
      <name val="Century Gothic"/>
      <family val="2"/>
    </font>
    <font>
      <b/>
      <sz val="10"/>
      <name val="Century Gothic"/>
      <family val="2"/>
    </font>
    <font>
      <sz val="8"/>
      <color indexed="9"/>
      <name val="Century Gothic"/>
      <family val="2"/>
    </font>
    <font>
      <sz val="11"/>
      <color indexed="12"/>
      <name val="Century Gothic"/>
      <family val="2"/>
    </font>
    <font>
      <sz val="12"/>
      <color indexed="12"/>
      <name val="Century Gothic"/>
      <family val="2"/>
    </font>
    <font>
      <b/>
      <sz val="12"/>
      <color indexed="12"/>
      <name val="Century Gothic"/>
      <family val="2"/>
    </font>
    <font>
      <sz val="10"/>
      <name val="Century Gothic"/>
      <family val="2"/>
    </font>
    <font>
      <sz val="10"/>
      <color indexed="10"/>
      <name val="Century Gothic"/>
      <family val="2"/>
    </font>
    <font>
      <b/>
      <strike/>
      <sz val="11"/>
      <color indexed="10"/>
      <name val="Century Gothic"/>
      <family val="2"/>
    </font>
    <font>
      <b/>
      <strike/>
      <sz val="10"/>
      <color indexed="10"/>
      <name val="Century Gothic"/>
      <family val="2"/>
    </font>
    <font>
      <b/>
      <strike/>
      <sz val="11"/>
      <name val="Century Gothic"/>
      <family val="2"/>
    </font>
    <font>
      <sz val="11"/>
      <name val="Arial"/>
      <family val="0"/>
    </font>
    <font>
      <b/>
      <sz val="12"/>
      <color indexed="9"/>
      <name val="Century Gothic"/>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0" fillId="0" borderId="0" applyNumberFormat="0" applyFont="0">
      <alignment horizontal="justify" vertical="top" wrapText="1"/>
      <protection/>
    </xf>
  </cellStyleXfs>
  <cellXfs count="452">
    <xf numFmtId="0" fontId="0" fillId="0" borderId="0" xfId="0" applyAlignment="1">
      <alignment/>
    </xf>
    <xf numFmtId="0" fontId="6" fillId="0" borderId="0" xfId="0" applyFont="1" applyAlignment="1">
      <alignment/>
    </xf>
    <xf numFmtId="0" fontId="7" fillId="0" borderId="0" xfId="0" applyFont="1" applyAlignment="1">
      <alignment/>
    </xf>
    <xf numFmtId="37" fontId="7" fillId="0" borderId="0" xfId="0" applyNumberFormat="1" applyFont="1" applyAlignment="1">
      <alignment/>
    </xf>
    <xf numFmtId="0" fontId="7" fillId="0" borderId="0" xfId="0" applyFont="1" applyAlignment="1">
      <alignment horizontal="center"/>
    </xf>
    <xf numFmtId="0" fontId="6" fillId="0" borderId="0" xfId="0" applyFont="1" applyAlignment="1">
      <alignment horizontal="center"/>
    </xf>
    <xf numFmtId="178" fontId="7" fillId="0" borderId="0" xfId="15" applyNumberFormat="1" applyFont="1" applyAlignment="1">
      <alignment/>
    </xf>
    <xf numFmtId="0" fontId="8" fillId="0" borderId="0" xfId="0" applyFont="1" applyAlignment="1">
      <alignment/>
    </xf>
    <xf numFmtId="178" fontId="6" fillId="0" borderId="0" xfId="15" applyNumberFormat="1" applyFont="1" applyAlignment="1">
      <alignment/>
    </xf>
    <xf numFmtId="178" fontId="7" fillId="0" borderId="1" xfId="15" applyNumberFormat="1" applyFont="1" applyBorder="1" applyAlignment="1">
      <alignment/>
    </xf>
    <xf numFmtId="178" fontId="6" fillId="0" borderId="0" xfId="15" applyNumberFormat="1" applyFont="1" applyBorder="1" applyAlignment="1">
      <alignment/>
    </xf>
    <xf numFmtId="178" fontId="7" fillId="0" borderId="0" xfId="15" applyNumberFormat="1" applyFont="1" applyBorder="1" applyAlignment="1">
      <alignment/>
    </xf>
    <xf numFmtId="43" fontId="7" fillId="0" borderId="2" xfId="15" applyFont="1" applyBorder="1" applyAlignment="1">
      <alignment/>
    </xf>
    <xf numFmtId="178" fontId="7" fillId="0" borderId="0" xfId="0" applyNumberFormat="1" applyFont="1" applyAlignment="1">
      <alignment/>
    </xf>
    <xf numFmtId="178" fontId="6" fillId="0" borderId="0" xfId="15" applyNumberFormat="1" applyFont="1" applyAlignment="1">
      <alignment horizontal="right"/>
    </xf>
    <xf numFmtId="178" fontId="7" fillId="0" borderId="0" xfId="15" applyNumberFormat="1" applyFont="1" applyAlignment="1">
      <alignment horizontal="center"/>
    </xf>
    <xf numFmtId="0" fontId="6" fillId="0" borderId="0" xfId="0" applyFont="1" applyAlignment="1">
      <alignment horizontal="right"/>
    </xf>
    <xf numFmtId="178" fontId="6" fillId="0" borderId="0" xfId="15" applyNumberFormat="1" applyFont="1" applyAlignment="1">
      <alignment horizontal="center"/>
    </xf>
    <xf numFmtId="178" fontId="6" fillId="0" borderId="1" xfId="15" applyNumberFormat="1" applyFont="1" applyBorder="1" applyAlignment="1">
      <alignment horizontal="center"/>
    </xf>
    <xf numFmtId="178" fontId="10" fillId="0" borderId="0" xfId="15" applyNumberFormat="1" applyFont="1" applyAlignment="1">
      <alignment horizontal="center"/>
    </xf>
    <xf numFmtId="0" fontId="13" fillId="0" borderId="0" xfId="0" applyFont="1" applyAlignment="1">
      <alignment/>
    </xf>
    <xf numFmtId="0" fontId="12" fillId="0" borderId="0" xfId="0" applyFont="1" applyAlignment="1">
      <alignment/>
    </xf>
    <xf numFmtId="178" fontId="13" fillId="0" borderId="0" xfId="15" applyNumberFormat="1" applyFont="1" applyAlignment="1">
      <alignment/>
    </xf>
    <xf numFmtId="178" fontId="12" fillId="0" borderId="0" xfId="15" applyNumberFormat="1" applyFont="1" applyAlignment="1">
      <alignment/>
    </xf>
    <xf numFmtId="0" fontId="7" fillId="0" borderId="0" xfId="0" applyFont="1" applyAlignment="1">
      <alignment horizontal="left" vertical="top" wrapText="1"/>
    </xf>
    <xf numFmtId="178" fontId="13" fillId="0" borderId="0" xfId="15" applyNumberFormat="1" applyFont="1" applyFill="1" applyBorder="1" applyAlignment="1">
      <alignment horizontal="center"/>
    </xf>
    <xf numFmtId="178" fontId="13" fillId="0" borderId="0" xfId="15" applyNumberFormat="1" applyFont="1" applyFill="1" applyBorder="1" applyAlignment="1">
      <alignment/>
    </xf>
    <xf numFmtId="178" fontId="12" fillId="0" borderId="3" xfId="15" applyNumberFormat="1" applyFont="1" applyFill="1" applyBorder="1" applyAlignment="1">
      <alignment vertical="top" wrapText="1"/>
    </xf>
    <xf numFmtId="178" fontId="13" fillId="0" borderId="0" xfId="0" applyNumberFormat="1" applyFont="1" applyFill="1" applyBorder="1" applyAlignment="1">
      <alignment/>
    </xf>
    <xf numFmtId="37" fontId="7" fillId="0" borderId="0" xfId="0" applyNumberFormat="1" applyFont="1" applyBorder="1" applyAlignment="1">
      <alignment/>
    </xf>
    <xf numFmtId="178" fontId="7" fillId="0" borderId="0" xfId="15" applyNumberFormat="1" applyFont="1" applyBorder="1" applyAlignment="1">
      <alignment horizontal="center"/>
    </xf>
    <xf numFmtId="0" fontId="7" fillId="0" borderId="0" xfId="0" applyFont="1" applyAlignment="1">
      <alignment horizontal="left" vertical="top"/>
    </xf>
    <xf numFmtId="178" fontId="6" fillId="0" borderId="0" xfId="0" applyNumberFormat="1" applyFont="1" applyBorder="1" applyAlignment="1">
      <alignment/>
    </xf>
    <xf numFmtId="178" fontId="6" fillId="0" borderId="3" xfId="0" applyNumberFormat="1" applyFont="1" applyBorder="1" applyAlignment="1">
      <alignment/>
    </xf>
    <xf numFmtId="43" fontId="13" fillId="0" borderId="0" xfId="15" applyFont="1" applyFill="1" applyBorder="1" applyAlignment="1">
      <alignment/>
    </xf>
    <xf numFmtId="37" fontId="6" fillId="0" borderId="0" xfId="0" applyNumberFormat="1" applyFont="1" applyAlignment="1">
      <alignment horizontal="center"/>
    </xf>
    <xf numFmtId="37" fontId="6" fillId="0" borderId="0" xfId="0" applyNumberFormat="1" applyFont="1" applyAlignment="1">
      <alignment horizontal="right"/>
    </xf>
    <xf numFmtId="0" fontId="13" fillId="0" borderId="0" xfId="0" applyFont="1" applyAlignment="1">
      <alignment horizontal="left" vertical="top" wrapText="1"/>
    </xf>
    <xf numFmtId="37" fontId="7" fillId="0" borderId="0" xfId="0" applyNumberFormat="1" applyFont="1" applyFill="1" applyAlignment="1">
      <alignment/>
    </xf>
    <xf numFmtId="0" fontId="13" fillId="0" borderId="0" xfId="0" applyFont="1" applyFill="1" applyBorder="1" applyAlignment="1">
      <alignment horizontal="justify" vertical="top" wrapText="1"/>
    </xf>
    <xf numFmtId="0" fontId="12" fillId="0" borderId="0" xfId="0" applyFont="1" applyFill="1" applyBorder="1" applyAlignment="1">
      <alignment/>
    </xf>
    <xf numFmtId="43" fontId="12" fillId="0" borderId="0" xfId="15" applyFont="1" applyFill="1" applyBorder="1" applyAlignment="1">
      <alignment horizontal="center"/>
    </xf>
    <xf numFmtId="178" fontId="12" fillId="0" borderId="0" xfId="15" applyNumberFormat="1" applyFont="1" applyFill="1" applyBorder="1" applyAlignment="1">
      <alignment horizontal="justify" vertical="top" wrapText="1"/>
    </xf>
    <xf numFmtId="178" fontId="13" fillId="0" borderId="0" xfId="15" applyNumberFormat="1" applyFont="1" applyFill="1" applyBorder="1" applyAlignment="1">
      <alignment horizontal="justify" vertical="top" wrapText="1"/>
    </xf>
    <xf numFmtId="0" fontId="13" fillId="0" borderId="0" xfId="0" applyFont="1" applyFill="1" applyBorder="1" applyAlignment="1">
      <alignment/>
    </xf>
    <xf numFmtId="43" fontId="13" fillId="0" borderId="0" xfId="15" applyFont="1" applyFill="1" applyBorder="1" applyAlignment="1">
      <alignment horizontal="center"/>
    </xf>
    <xf numFmtId="0" fontId="12" fillId="0" borderId="0" xfId="0" applyFont="1" applyFill="1" applyBorder="1" applyAlignment="1">
      <alignment horizontal="left" vertical="top" wrapText="1"/>
    </xf>
    <xf numFmtId="178" fontId="12" fillId="0" borderId="3" xfId="15" applyNumberFormat="1" applyFont="1" applyFill="1" applyBorder="1" applyAlignment="1">
      <alignment horizontal="justify" vertical="top" wrapText="1"/>
    </xf>
    <xf numFmtId="178" fontId="19" fillId="0" borderId="0" xfId="15" applyNumberFormat="1" applyFont="1" applyAlignment="1">
      <alignment/>
    </xf>
    <xf numFmtId="0" fontId="10" fillId="0" borderId="0" xfId="0" applyFont="1" applyAlignment="1">
      <alignment horizontal="center"/>
    </xf>
    <xf numFmtId="0" fontId="0" fillId="0" borderId="0" xfId="0" applyBorder="1" applyAlignment="1">
      <alignment/>
    </xf>
    <xf numFmtId="0" fontId="7" fillId="0" borderId="0" xfId="0" applyFont="1" applyBorder="1" applyAlignment="1">
      <alignment/>
    </xf>
    <xf numFmtId="0" fontId="7" fillId="0" borderId="0" xfId="0" applyFont="1" applyBorder="1" applyAlignment="1">
      <alignment horizontal="left" vertical="top"/>
    </xf>
    <xf numFmtId="0" fontId="6" fillId="0" borderId="0" xfId="0" applyFont="1" applyBorder="1" applyAlignment="1">
      <alignment horizontal="center"/>
    </xf>
    <xf numFmtId="0" fontId="1" fillId="0" borderId="0" xfId="0" applyFont="1" applyBorder="1" applyAlignment="1">
      <alignment horizontal="center"/>
    </xf>
    <xf numFmtId="0" fontId="13" fillId="0" borderId="0" xfId="0" applyFont="1" applyAlignment="1">
      <alignment horizontal="justify" vertical="top" wrapText="1"/>
    </xf>
    <xf numFmtId="0" fontId="12" fillId="0" borderId="0" xfId="0" applyFont="1" applyFill="1" applyBorder="1" applyAlignment="1">
      <alignment horizontal="justify" vertical="top" wrapText="1"/>
    </xf>
    <xf numFmtId="0" fontId="12" fillId="0" borderId="0" xfId="0" applyFont="1" applyFill="1" applyAlignment="1">
      <alignment/>
    </xf>
    <xf numFmtId="0" fontId="12" fillId="0" borderId="0" xfId="0" applyFont="1" applyFill="1" applyBorder="1" applyAlignment="1">
      <alignment horizontal="center"/>
    </xf>
    <xf numFmtId="0" fontId="12" fillId="0" borderId="0" xfId="0" applyFont="1" applyFill="1" applyBorder="1" applyAlignment="1">
      <alignment horizontal="center" vertical="top" wrapText="1"/>
    </xf>
    <xf numFmtId="0" fontId="13" fillId="0" borderId="0" xfId="0" applyFont="1" applyFill="1" applyBorder="1" applyAlignment="1">
      <alignment horizontal="right" vertical="top" wrapText="1"/>
    </xf>
    <xf numFmtId="43" fontId="12" fillId="0" borderId="0" xfId="15" applyFont="1" applyFill="1" applyBorder="1" applyAlignment="1">
      <alignment/>
    </xf>
    <xf numFmtId="178" fontId="12" fillId="0" borderId="0" xfId="15" applyNumberFormat="1" applyFont="1" applyFill="1" applyBorder="1" applyAlignment="1">
      <alignment horizontal="center"/>
    </xf>
    <xf numFmtId="178" fontId="6" fillId="0" borderId="0" xfId="15" applyNumberFormat="1" applyFont="1" applyFill="1" applyBorder="1" applyAlignment="1">
      <alignment horizontal="center"/>
    </xf>
    <xf numFmtId="0" fontId="0" fillId="0" borderId="0" xfId="0" applyFill="1" applyBorder="1" applyAlignment="1">
      <alignment/>
    </xf>
    <xf numFmtId="178" fontId="6" fillId="0" borderId="0" xfId="15" applyNumberFormat="1" applyFont="1" applyFill="1" applyAlignment="1">
      <alignment horizontal="center"/>
    </xf>
    <xf numFmtId="0" fontId="7" fillId="0" borderId="0" xfId="0" applyFont="1" applyFill="1" applyAlignment="1">
      <alignment/>
    </xf>
    <xf numFmtId="178" fontId="7" fillId="0" borderId="0" xfId="15" applyNumberFormat="1" applyFont="1" applyFill="1" applyAlignment="1">
      <alignment horizontal="center"/>
    </xf>
    <xf numFmtId="0" fontId="13" fillId="0" borderId="0" xfId="0" applyFont="1" applyFill="1" applyBorder="1" applyAlignment="1">
      <alignment wrapText="1"/>
    </xf>
    <xf numFmtId="0" fontId="13" fillId="0" borderId="0" xfId="0" applyFont="1" applyFill="1" applyBorder="1" applyAlignment="1">
      <alignment horizontal="justify" vertical="top"/>
    </xf>
    <xf numFmtId="0" fontId="13" fillId="0" borderId="0" xfId="0" applyFont="1" applyFill="1" applyAlignment="1">
      <alignment horizontal="justify" vertical="top" wrapText="1"/>
    </xf>
    <xf numFmtId="0" fontId="12" fillId="0" borderId="0" xfId="0" applyFont="1" applyFill="1" applyBorder="1" applyAlignment="1">
      <alignment horizontal="right"/>
    </xf>
    <xf numFmtId="0" fontId="14" fillId="0" borderId="0" xfId="0" applyFont="1" applyFill="1" applyBorder="1" applyAlignment="1">
      <alignment/>
    </xf>
    <xf numFmtId="0" fontId="13" fillId="0" borderId="0" xfId="0" applyFont="1" applyFill="1" applyBorder="1" applyAlignment="1">
      <alignment horizontal="center" vertical="top" wrapText="1"/>
    </xf>
    <xf numFmtId="178" fontId="13" fillId="0" borderId="0" xfId="15" applyNumberFormat="1" applyFont="1" applyFill="1" applyBorder="1" applyAlignment="1">
      <alignment horizontal="center" vertical="top" wrapText="1"/>
    </xf>
    <xf numFmtId="0" fontId="13" fillId="0" borderId="0" xfId="0" applyFont="1" applyFill="1" applyBorder="1" applyAlignment="1">
      <alignment horizontal="right"/>
    </xf>
    <xf numFmtId="178" fontId="13" fillId="0" borderId="0" xfId="15" applyNumberFormat="1" applyFont="1" applyFill="1" applyBorder="1" applyAlignment="1">
      <alignment/>
    </xf>
    <xf numFmtId="178" fontId="13" fillId="0" borderId="3" xfId="15" applyNumberFormat="1" applyFont="1" applyFill="1" applyBorder="1" applyAlignment="1">
      <alignment/>
    </xf>
    <xf numFmtId="43" fontId="13" fillId="0" borderId="0" xfId="15" applyFont="1" applyFill="1" applyBorder="1" applyAlignment="1">
      <alignment horizontal="center" wrapText="1"/>
    </xf>
    <xf numFmtId="43" fontId="13" fillId="0" borderId="0" xfId="15" applyFont="1" applyFill="1" applyBorder="1" applyAlignment="1">
      <alignment wrapText="1"/>
    </xf>
    <xf numFmtId="178" fontId="13" fillId="0" borderId="0" xfId="15" applyNumberFormat="1" applyFont="1" applyFill="1" applyBorder="1" applyAlignment="1">
      <alignment horizontal="center" wrapText="1"/>
    </xf>
    <xf numFmtId="0" fontId="7" fillId="0" borderId="0" xfId="0" applyFont="1" applyFill="1" applyAlignment="1">
      <alignment horizontal="left" vertical="top"/>
    </xf>
    <xf numFmtId="0" fontId="10" fillId="0" borderId="0" xfId="0" applyFont="1" applyFill="1" applyAlignment="1">
      <alignment horizontal="left" vertical="top"/>
    </xf>
    <xf numFmtId="178" fontId="6" fillId="0" borderId="0" xfId="15" applyNumberFormat="1" applyFont="1" applyBorder="1" applyAlignment="1">
      <alignment horizontal="center"/>
    </xf>
    <xf numFmtId="178" fontId="23" fillId="0" borderId="0" xfId="15" applyNumberFormat="1" applyFont="1" applyBorder="1" applyAlignment="1">
      <alignment horizontal="center"/>
    </xf>
    <xf numFmtId="0" fontId="12" fillId="0" borderId="0" xfId="0" applyFont="1" applyAlignment="1">
      <alignment horizontal="left" vertical="top"/>
    </xf>
    <xf numFmtId="0" fontId="6" fillId="0" borderId="0" xfId="0" applyFont="1" applyFill="1" applyAlignment="1">
      <alignment/>
    </xf>
    <xf numFmtId="0" fontId="6" fillId="0" borderId="0" xfId="0" applyFont="1" applyFill="1" applyBorder="1" applyAlignment="1">
      <alignment/>
    </xf>
    <xf numFmtId="178" fontId="6" fillId="0" borderId="0" xfId="21" applyNumberFormat="1" applyFont="1" applyFill="1" applyBorder="1" applyAlignment="1">
      <alignment horizontal="center" wrapText="1"/>
      <protection/>
    </xf>
    <xf numFmtId="178" fontId="25" fillId="0" borderId="0" xfId="15" applyNumberFormat="1" applyFont="1" applyFill="1" applyBorder="1" applyAlignment="1">
      <alignment horizontal="center"/>
    </xf>
    <xf numFmtId="178" fontId="25" fillId="0" borderId="0" xfId="15" applyNumberFormat="1" applyFont="1" applyFill="1" applyAlignment="1">
      <alignment horizontal="center"/>
    </xf>
    <xf numFmtId="178" fontId="6" fillId="0" borderId="0" xfId="15" applyNumberFormat="1" applyFont="1" applyFill="1" applyAlignment="1">
      <alignment/>
    </xf>
    <xf numFmtId="0" fontId="7" fillId="0" borderId="0" xfId="21" applyFont="1">
      <alignment/>
      <protection/>
    </xf>
    <xf numFmtId="0" fontId="7" fillId="0" borderId="0" xfId="0" applyFont="1" applyAlignment="1" quotePrefix="1">
      <alignment/>
    </xf>
    <xf numFmtId="178" fontId="6" fillId="0" borderId="2" xfId="15" applyNumberFormat="1" applyFont="1" applyBorder="1" applyAlignment="1">
      <alignment horizontal="right"/>
    </xf>
    <xf numFmtId="0" fontId="7" fillId="0" borderId="0" xfId="0" applyFont="1" applyAlignment="1">
      <alignment horizontal="right"/>
    </xf>
    <xf numFmtId="43" fontId="6" fillId="0" borderId="0" xfId="15" applyFont="1" applyBorder="1" applyAlignment="1">
      <alignment/>
    </xf>
    <xf numFmtId="43" fontId="7" fillId="0" borderId="0" xfId="15" applyFont="1" applyBorder="1" applyAlignment="1">
      <alignment/>
    </xf>
    <xf numFmtId="0" fontId="6" fillId="0" borderId="0" xfId="21" applyFont="1" applyFill="1" applyBorder="1" applyAlignment="1">
      <alignment horizontal="center" wrapText="1"/>
      <protection/>
    </xf>
    <xf numFmtId="0" fontId="7" fillId="2" borderId="0" xfId="0" applyFont="1" applyFill="1" applyAlignment="1">
      <alignment/>
    </xf>
    <xf numFmtId="178" fontId="10" fillId="0" borderId="0" xfId="15" applyNumberFormat="1" applyFont="1" applyFill="1" applyAlignment="1">
      <alignment horizontal="center"/>
    </xf>
    <xf numFmtId="178" fontId="22" fillId="0" borderId="0" xfId="15" applyNumberFormat="1" applyFont="1" applyFill="1" applyAlignment="1">
      <alignment horizontal="center"/>
    </xf>
    <xf numFmtId="0" fontId="12" fillId="0" borderId="0" xfId="0" applyFont="1" applyFill="1" applyBorder="1" applyAlignment="1">
      <alignment horizontal="center" vertical="top"/>
    </xf>
    <xf numFmtId="178" fontId="18" fillId="0" borderId="3" xfId="0" applyNumberFormat="1" applyFont="1" applyFill="1" applyBorder="1" applyAlignment="1">
      <alignment/>
    </xf>
    <xf numFmtId="0" fontId="12" fillId="0" borderId="0" xfId="0" applyFont="1" applyFill="1" applyBorder="1" applyAlignment="1">
      <alignment vertical="top"/>
    </xf>
    <xf numFmtId="43" fontId="24" fillId="0" borderId="0" xfId="15" applyFont="1" applyFill="1" applyBorder="1" applyAlignment="1">
      <alignment/>
    </xf>
    <xf numFmtId="0" fontId="7" fillId="0" borderId="0" xfId="0" applyFont="1" applyFill="1" applyAlignment="1">
      <alignment horizontal="center"/>
    </xf>
    <xf numFmtId="178" fontId="23" fillId="0" borderId="3" xfId="0" applyNumberFormat="1" applyFont="1" applyBorder="1" applyAlignment="1">
      <alignment/>
    </xf>
    <xf numFmtId="0" fontId="12" fillId="0" borderId="0" xfId="0" applyFont="1" applyFill="1" applyBorder="1" applyAlignment="1">
      <alignment/>
    </xf>
    <xf numFmtId="178" fontId="7" fillId="0" borderId="0" xfId="15" applyNumberFormat="1" applyFont="1" applyFill="1" applyAlignment="1">
      <alignment/>
    </xf>
    <xf numFmtId="178" fontId="7" fillId="0" borderId="1" xfId="15" applyNumberFormat="1" applyFont="1" applyFill="1" applyBorder="1" applyAlignment="1">
      <alignment/>
    </xf>
    <xf numFmtId="178" fontId="13" fillId="0" borderId="0" xfId="0" applyNumberFormat="1" applyFont="1" applyAlignment="1">
      <alignment/>
    </xf>
    <xf numFmtId="187" fontId="12" fillId="0" borderId="0" xfId="15" applyNumberFormat="1" applyFont="1" applyAlignment="1">
      <alignment/>
    </xf>
    <xf numFmtId="187" fontId="13" fillId="0" borderId="0" xfId="15" applyNumberFormat="1" applyFont="1" applyAlignment="1">
      <alignment/>
    </xf>
    <xf numFmtId="0" fontId="27" fillId="0" borderId="0" xfId="0" applyFont="1" applyAlignment="1">
      <alignment/>
    </xf>
    <xf numFmtId="178" fontId="23" fillId="0" borderId="0" xfId="0" applyNumberFormat="1" applyFont="1" applyBorder="1" applyAlignment="1">
      <alignment/>
    </xf>
    <xf numFmtId="178" fontId="18" fillId="0" borderId="0" xfId="0" applyNumberFormat="1" applyFont="1" applyFill="1" applyBorder="1" applyAlignment="1">
      <alignment/>
    </xf>
    <xf numFmtId="0" fontId="12" fillId="0" borderId="0" xfId="0" applyFont="1" applyAlignment="1">
      <alignment horizontal="justify" vertical="top" wrapText="1"/>
    </xf>
    <xf numFmtId="0" fontId="28" fillId="0" borderId="0" xfId="0" applyFont="1" applyAlignment="1">
      <alignment horizontal="justify" vertical="top" wrapText="1"/>
    </xf>
    <xf numFmtId="37" fontId="7" fillId="0" borderId="4" xfId="0" applyNumberFormat="1" applyFont="1" applyFill="1" applyBorder="1" applyAlignment="1">
      <alignment/>
    </xf>
    <xf numFmtId="0" fontId="6" fillId="0" borderId="0" xfId="0" applyFont="1" applyAlignment="1">
      <alignment horizontal="left"/>
    </xf>
    <xf numFmtId="37" fontId="7" fillId="0" borderId="4" xfId="0" applyNumberFormat="1" applyFont="1" applyBorder="1" applyAlignment="1">
      <alignment/>
    </xf>
    <xf numFmtId="178" fontId="7" fillId="0" borderId="4" xfId="15" applyNumberFormat="1" applyFont="1" applyBorder="1" applyAlignment="1">
      <alignment/>
    </xf>
    <xf numFmtId="37" fontId="10" fillId="0" borderId="1" xfId="0" applyNumberFormat="1" applyFont="1" applyFill="1" applyBorder="1" applyAlignment="1">
      <alignment/>
    </xf>
    <xf numFmtId="0" fontId="8" fillId="0" borderId="0" xfId="0" applyFont="1" applyFill="1" applyAlignment="1">
      <alignment/>
    </xf>
    <xf numFmtId="37" fontId="7" fillId="0" borderId="0" xfId="0" applyNumberFormat="1" applyFont="1" applyFill="1" applyBorder="1" applyAlignment="1">
      <alignment/>
    </xf>
    <xf numFmtId="178" fontId="7" fillId="0" borderId="0" xfId="15" applyNumberFormat="1" applyFont="1" applyFill="1" applyBorder="1" applyAlignment="1">
      <alignment/>
    </xf>
    <xf numFmtId="0" fontId="6" fillId="0" borderId="1" xfId="0" applyFont="1" applyBorder="1" applyAlignment="1">
      <alignment horizontal="center"/>
    </xf>
    <xf numFmtId="178" fontId="7" fillId="0" borderId="0" xfId="0" applyNumberFormat="1" applyFont="1" applyAlignment="1">
      <alignment horizontal="center"/>
    </xf>
    <xf numFmtId="178" fontId="6" fillId="0" borderId="3" xfId="0" applyNumberFormat="1" applyFont="1" applyFill="1" applyBorder="1" applyAlignment="1">
      <alignment/>
    </xf>
    <xf numFmtId="178" fontId="10" fillId="0" borderId="0" xfId="0" applyNumberFormat="1" applyFont="1" applyAlignment="1">
      <alignment horizontal="center"/>
    </xf>
    <xf numFmtId="0" fontId="13" fillId="0" borderId="0" xfId="0" applyFont="1" applyAlignment="1">
      <alignment horizontal="center" wrapText="1"/>
    </xf>
    <xf numFmtId="0" fontId="13" fillId="0" borderId="0" xfId="0" applyFont="1" applyAlignment="1" quotePrefix="1">
      <alignment horizontal="center" wrapText="1"/>
    </xf>
    <xf numFmtId="0" fontId="13" fillId="0" borderId="0" xfId="0" applyFont="1" applyAlignment="1">
      <alignment horizontal="center" vertical="center"/>
    </xf>
    <xf numFmtId="41" fontId="7" fillId="0" borderId="0" xfId="0" applyNumberFormat="1" applyFont="1" applyAlignment="1">
      <alignment horizontal="center"/>
    </xf>
    <xf numFmtId="41" fontId="7" fillId="0" borderId="0" xfId="0" applyNumberFormat="1" applyFont="1" applyFill="1" applyAlignment="1">
      <alignment horizontal="center"/>
    </xf>
    <xf numFmtId="41" fontId="10" fillId="0" borderId="0" xfId="0" applyNumberFormat="1" applyFont="1" applyAlignment="1">
      <alignment horizontal="center"/>
    </xf>
    <xf numFmtId="41" fontId="6" fillId="0" borderId="3" xfId="0" applyNumberFormat="1" applyFont="1" applyFill="1" applyBorder="1" applyAlignment="1">
      <alignment/>
    </xf>
    <xf numFmtId="41" fontId="6" fillId="0" borderId="0" xfId="0" applyNumberFormat="1" applyFont="1" applyAlignment="1">
      <alignment horizontal="center"/>
    </xf>
    <xf numFmtId="0" fontId="13" fillId="0" borderId="0" xfId="0" applyFont="1" applyAlignment="1">
      <alignment wrapText="1"/>
    </xf>
    <xf numFmtId="0" fontId="13" fillId="0" borderId="0" xfId="0" applyFont="1" applyFill="1" applyAlignment="1">
      <alignment wrapText="1"/>
    </xf>
    <xf numFmtId="178" fontId="13" fillId="0" borderId="0" xfId="15" applyNumberFormat="1" applyFont="1" applyFill="1" applyAlignment="1">
      <alignment wrapText="1"/>
    </xf>
    <xf numFmtId="41" fontId="13" fillId="0" borderId="0" xfId="0" applyNumberFormat="1" applyFont="1" applyAlignment="1">
      <alignment horizontal="center" wrapText="1"/>
    </xf>
    <xf numFmtId="41" fontId="12" fillId="0" borderId="0" xfId="0" applyNumberFormat="1" applyFont="1" applyFill="1" applyBorder="1" applyAlignment="1">
      <alignment/>
    </xf>
    <xf numFmtId="41" fontId="13" fillId="0" borderId="0" xfId="0" applyNumberFormat="1" applyFont="1" applyAlignment="1">
      <alignment horizontal="right" wrapText="1"/>
    </xf>
    <xf numFmtId="41" fontId="13" fillId="0" borderId="0" xfId="0" applyNumberFormat="1" applyFont="1" applyAlignment="1">
      <alignment horizontal="right" vertical="top" wrapText="1"/>
    </xf>
    <xf numFmtId="38" fontId="13" fillId="0" borderId="0" xfId="0" applyNumberFormat="1" applyFont="1" applyFill="1" applyBorder="1" applyAlignment="1">
      <alignment horizontal="right" vertical="top" wrapText="1"/>
    </xf>
    <xf numFmtId="178" fontId="7" fillId="0" borderId="5" xfId="15" applyNumberFormat="1" applyFont="1" applyBorder="1" applyAlignment="1">
      <alignment/>
    </xf>
    <xf numFmtId="37" fontId="6" fillId="0" borderId="2" xfId="0" applyNumberFormat="1" applyFont="1" applyBorder="1" applyAlignment="1">
      <alignment/>
    </xf>
    <xf numFmtId="178" fontId="6" fillId="0" borderId="2" xfId="15" applyNumberFormat="1" applyFont="1" applyBorder="1" applyAlignment="1">
      <alignment/>
    </xf>
    <xf numFmtId="41" fontId="7" fillId="0" borderId="0" xfId="0" applyNumberFormat="1" applyFont="1" applyAlignment="1">
      <alignment/>
    </xf>
    <xf numFmtId="178" fontId="6" fillId="0" borderId="0" xfId="0" applyNumberFormat="1" applyFont="1" applyAlignment="1">
      <alignment horizontal="center"/>
    </xf>
    <xf numFmtId="0" fontId="13" fillId="0" borderId="0" xfId="0" applyFont="1" applyAlignment="1">
      <alignment horizontal="left"/>
    </xf>
    <xf numFmtId="0" fontId="12" fillId="0" borderId="0" xfId="0" applyFont="1" applyAlignment="1">
      <alignment horizontal="justify" wrapText="1"/>
    </xf>
    <xf numFmtId="0" fontId="12" fillId="0" borderId="0" xfId="0" applyFont="1" applyAlignment="1">
      <alignment horizontal="left" vertical="top" wrapText="1"/>
    </xf>
    <xf numFmtId="0" fontId="13" fillId="0" borderId="0" xfId="0" applyFont="1" applyAlignment="1">
      <alignment vertical="top" wrapText="1"/>
    </xf>
    <xf numFmtId="43" fontId="6" fillId="0" borderId="0" xfId="15" applyNumberFormat="1" applyFont="1" applyFill="1" applyBorder="1" applyAlignment="1">
      <alignment horizontal="center" vertical="center" wrapText="1"/>
    </xf>
    <xf numFmtId="178" fontId="6" fillId="0" borderId="0" xfId="15" applyNumberFormat="1" applyFont="1" applyFill="1" applyBorder="1" applyAlignment="1">
      <alignment horizontal="center" vertical="center" wrapText="1"/>
    </xf>
    <xf numFmtId="178" fontId="13" fillId="0" borderId="4" xfId="15" applyNumberFormat="1" applyFont="1" applyFill="1" applyBorder="1" applyAlignment="1">
      <alignment/>
    </xf>
    <xf numFmtId="0" fontId="13" fillId="0" borderId="0" xfId="0" applyFont="1" applyAlignment="1" quotePrefix="1">
      <alignment horizontal="justify" vertical="top" wrapText="1"/>
    </xf>
    <xf numFmtId="178" fontId="12" fillId="0" borderId="0" xfId="15" applyNumberFormat="1" applyFont="1" applyFill="1" applyBorder="1" applyAlignment="1">
      <alignment horizontal="right"/>
    </xf>
    <xf numFmtId="178" fontId="13" fillId="0" borderId="0" xfId="0" applyNumberFormat="1" applyFont="1" applyFill="1" applyBorder="1" applyAlignment="1">
      <alignment horizontal="right"/>
    </xf>
    <xf numFmtId="0" fontId="7" fillId="0" borderId="0" xfId="0" applyFont="1" applyFill="1" applyAlignment="1">
      <alignment horizontal="left" vertical="top" wrapText="1"/>
    </xf>
    <xf numFmtId="178" fontId="6" fillId="0" borderId="2" xfId="15" applyNumberFormat="1" applyFont="1" applyFill="1" applyBorder="1" applyAlignment="1">
      <alignment horizontal="right"/>
    </xf>
    <xf numFmtId="0" fontId="7" fillId="0" borderId="0" xfId="0" applyFont="1" applyFill="1" applyAlignment="1">
      <alignment horizontal="right"/>
    </xf>
    <xf numFmtId="178" fontId="10" fillId="0" borderId="0" xfId="0" applyNumberFormat="1" applyFont="1" applyFill="1" applyAlignment="1">
      <alignment horizontal="center"/>
    </xf>
    <xf numFmtId="41" fontId="10" fillId="0" borderId="0" xfId="0" applyNumberFormat="1" applyFont="1" applyFill="1" applyAlignment="1">
      <alignment horizontal="center"/>
    </xf>
    <xf numFmtId="178" fontId="7" fillId="0" borderId="0" xfId="0" applyNumberFormat="1" applyFont="1" applyFill="1" applyAlignment="1">
      <alignment horizontal="center"/>
    </xf>
    <xf numFmtId="0" fontId="10" fillId="0" borderId="0" xfId="0" applyFont="1" applyFill="1" applyAlignment="1">
      <alignment horizontal="center"/>
    </xf>
    <xf numFmtId="38" fontId="13" fillId="0" borderId="0" xfId="0" applyNumberFormat="1" applyFont="1" applyFill="1" applyBorder="1" applyAlignment="1">
      <alignment/>
    </xf>
    <xf numFmtId="178" fontId="13" fillId="0" borderId="0" xfId="15" applyNumberFormat="1" applyFont="1" applyFill="1" applyBorder="1" applyAlignment="1">
      <alignment horizontal="right" vertical="top" wrapText="1"/>
    </xf>
    <xf numFmtId="0" fontId="19" fillId="0" borderId="0" xfId="0" applyFont="1" applyAlignment="1">
      <alignment/>
    </xf>
    <xf numFmtId="0" fontId="29" fillId="0" borderId="0" xfId="0" applyFont="1" applyAlignment="1">
      <alignment horizontal="center"/>
    </xf>
    <xf numFmtId="0" fontId="29" fillId="0" borderId="0" xfId="0" applyFont="1" applyAlignment="1">
      <alignment/>
    </xf>
    <xf numFmtId="178" fontId="29" fillId="0" borderId="0" xfId="15" applyNumberFormat="1" applyFont="1" applyAlignment="1">
      <alignment/>
    </xf>
    <xf numFmtId="178" fontId="29" fillId="0" borderId="0" xfId="0" applyNumberFormat="1" applyFont="1" applyAlignment="1">
      <alignment/>
    </xf>
    <xf numFmtId="43" fontId="7" fillId="0" borderId="0" xfId="15" applyFont="1" applyAlignment="1">
      <alignment/>
    </xf>
    <xf numFmtId="38" fontId="6" fillId="0" borderId="3" xfId="15" applyNumberFormat="1" applyFont="1" applyFill="1" applyBorder="1" applyAlignment="1">
      <alignment/>
    </xf>
    <xf numFmtId="38" fontId="7" fillId="0" borderId="0" xfId="0" applyNumberFormat="1" applyFont="1" applyFill="1" applyAlignment="1">
      <alignment/>
    </xf>
    <xf numFmtId="38" fontId="7" fillId="0" borderId="0" xfId="0" applyNumberFormat="1" applyFont="1" applyAlignment="1">
      <alignment/>
    </xf>
    <xf numFmtId="38" fontId="10" fillId="0" borderId="0" xfId="15" applyNumberFormat="1" applyFont="1" applyFill="1" applyAlignment="1">
      <alignment/>
    </xf>
    <xf numFmtId="38" fontId="7" fillId="0" borderId="1" xfId="15" applyNumberFormat="1" applyFont="1" applyFill="1" applyBorder="1" applyAlignment="1">
      <alignment/>
    </xf>
    <xf numFmtId="38" fontId="6" fillId="0" borderId="1" xfId="15" applyNumberFormat="1" applyFont="1" applyFill="1" applyBorder="1" applyAlignment="1">
      <alignment/>
    </xf>
    <xf numFmtId="38" fontId="6" fillId="0" borderId="0" xfId="15" applyNumberFormat="1" applyFont="1" applyFill="1" applyAlignment="1">
      <alignment/>
    </xf>
    <xf numFmtId="38" fontId="6" fillId="0" borderId="0" xfId="15" applyNumberFormat="1" applyFont="1" applyAlignment="1">
      <alignment/>
    </xf>
    <xf numFmtId="38" fontId="10" fillId="0" borderId="0" xfId="0" applyNumberFormat="1" applyFont="1" applyFill="1" applyAlignment="1">
      <alignment/>
    </xf>
    <xf numFmtId="38" fontId="18" fillId="0" borderId="3" xfId="15" applyNumberFormat="1" applyFont="1" applyFill="1" applyBorder="1" applyAlignment="1">
      <alignment/>
    </xf>
    <xf numFmtId="38" fontId="22" fillId="0" borderId="0" xfId="15" applyNumberFormat="1" applyFont="1" applyFill="1" applyBorder="1" applyAlignment="1">
      <alignment/>
    </xf>
    <xf numFmtId="38" fontId="22" fillId="0" borderId="0" xfId="0" applyNumberFormat="1" applyFont="1" applyFill="1" applyAlignment="1">
      <alignment/>
    </xf>
    <xf numFmtId="38" fontId="23" fillId="0" borderId="0" xfId="15" applyNumberFormat="1" applyFont="1" applyFill="1" applyBorder="1" applyAlignment="1">
      <alignment/>
    </xf>
    <xf numFmtId="38" fontId="7" fillId="0" borderId="0" xfId="15" applyNumberFormat="1" applyFont="1" applyFill="1" applyBorder="1" applyAlignment="1">
      <alignment/>
    </xf>
    <xf numFmtId="38" fontId="23" fillId="0" borderId="0" xfId="15" applyNumberFormat="1" applyFont="1" applyBorder="1" applyAlignment="1">
      <alignment/>
    </xf>
    <xf numFmtId="38" fontId="10" fillId="0" borderId="0" xfId="15" applyNumberFormat="1" applyFont="1" applyFill="1" applyBorder="1" applyAlignment="1">
      <alignment/>
    </xf>
    <xf numFmtId="38" fontId="10" fillId="0" borderId="0" xfId="15" applyNumberFormat="1" applyFont="1" applyFill="1" applyAlignment="1">
      <alignment horizontal="right"/>
    </xf>
    <xf numFmtId="38" fontId="7" fillId="0" borderId="0" xfId="0" applyNumberFormat="1" applyFont="1" applyFill="1" applyAlignment="1">
      <alignment horizontal="right"/>
    </xf>
    <xf numFmtId="38" fontId="10" fillId="0" borderId="0" xfId="15" applyNumberFormat="1" applyFont="1" applyAlignment="1">
      <alignment horizontal="right"/>
    </xf>
    <xf numFmtId="38" fontId="6" fillId="0" borderId="0" xfId="15" applyNumberFormat="1" applyFont="1" applyFill="1" applyBorder="1" applyAlignment="1">
      <alignment horizontal="right"/>
    </xf>
    <xf numFmtId="38" fontId="7" fillId="0" borderId="0" xfId="0" applyNumberFormat="1" applyFont="1" applyFill="1" applyBorder="1" applyAlignment="1">
      <alignment horizontal="right"/>
    </xf>
    <xf numFmtId="38" fontId="7" fillId="0" borderId="0" xfId="0" applyNumberFormat="1" applyFont="1" applyBorder="1" applyAlignment="1">
      <alignment horizontal="right"/>
    </xf>
    <xf numFmtId="38" fontId="6" fillId="0" borderId="0" xfId="15" applyNumberFormat="1" applyFont="1" applyBorder="1" applyAlignment="1">
      <alignment horizontal="right"/>
    </xf>
    <xf numFmtId="38" fontId="7" fillId="0" borderId="0" xfId="15" applyNumberFormat="1" applyFont="1" applyFill="1" applyAlignment="1">
      <alignment horizontal="right"/>
    </xf>
    <xf numFmtId="38" fontId="7" fillId="0" borderId="0" xfId="0" applyNumberFormat="1" applyFont="1" applyAlignment="1">
      <alignment horizontal="right"/>
    </xf>
    <xf numFmtId="38" fontId="7" fillId="0" borderId="0" xfId="15" applyNumberFormat="1" applyFont="1" applyAlignment="1">
      <alignment horizontal="right"/>
    </xf>
    <xf numFmtId="38" fontId="22" fillId="0" borderId="0" xfId="15" applyNumberFormat="1" applyFont="1" applyFill="1" applyAlignment="1">
      <alignment horizontal="right"/>
    </xf>
    <xf numFmtId="38" fontId="7" fillId="0" borderId="1" xfId="15" applyNumberFormat="1" applyFont="1" applyFill="1" applyBorder="1" applyAlignment="1">
      <alignment horizontal="right"/>
    </xf>
    <xf numFmtId="38" fontId="6" fillId="0" borderId="1" xfId="15" applyNumberFormat="1" applyFont="1" applyFill="1" applyBorder="1" applyAlignment="1">
      <alignment horizontal="right"/>
    </xf>
    <xf numFmtId="38" fontId="6" fillId="0" borderId="1" xfId="15" applyNumberFormat="1" applyFont="1" applyBorder="1" applyAlignment="1">
      <alignment horizontal="right"/>
    </xf>
    <xf numFmtId="38" fontId="6" fillId="0" borderId="0" xfId="15" applyNumberFormat="1" applyFont="1" applyFill="1" applyAlignment="1">
      <alignment horizontal="right"/>
    </xf>
    <xf numFmtId="38" fontId="6" fillId="0" borderId="0" xfId="0" applyNumberFormat="1" applyFont="1" applyFill="1" applyAlignment="1">
      <alignment horizontal="right"/>
    </xf>
    <xf numFmtId="38" fontId="18" fillId="0" borderId="0" xfId="15" applyNumberFormat="1" applyFont="1" applyFill="1" applyAlignment="1">
      <alignment horizontal="right"/>
    </xf>
    <xf numFmtId="38" fontId="18" fillId="0" borderId="0" xfId="15" applyNumberFormat="1" applyFont="1" applyAlignment="1">
      <alignment horizontal="right"/>
    </xf>
    <xf numFmtId="38" fontId="6" fillId="0" borderId="0" xfId="15" applyNumberFormat="1" applyFont="1" applyAlignment="1">
      <alignment horizontal="right"/>
    </xf>
    <xf numFmtId="38" fontId="10" fillId="0" borderId="0" xfId="0" applyNumberFormat="1" applyFont="1" applyFill="1" applyAlignment="1">
      <alignment horizontal="right"/>
    </xf>
    <xf numFmtId="38" fontId="10" fillId="0" borderId="1" xfId="15" applyNumberFormat="1" applyFont="1" applyFill="1" applyBorder="1" applyAlignment="1">
      <alignment horizontal="right"/>
    </xf>
    <xf numFmtId="38" fontId="7" fillId="0" borderId="1" xfId="15" applyNumberFormat="1" applyFont="1" applyBorder="1" applyAlignment="1">
      <alignment horizontal="right"/>
    </xf>
    <xf numFmtId="38" fontId="6" fillId="0" borderId="3" xfId="15" applyNumberFormat="1" applyFont="1" applyFill="1" applyBorder="1" applyAlignment="1">
      <alignment horizontal="right"/>
    </xf>
    <xf numFmtId="38" fontId="18" fillId="0" borderId="0" xfId="0" applyNumberFormat="1" applyFont="1" applyFill="1" applyAlignment="1">
      <alignment horizontal="right"/>
    </xf>
    <xf numFmtId="38" fontId="18" fillId="0" borderId="3" xfId="15" applyNumberFormat="1" applyFont="1" applyFill="1" applyBorder="1" applyAlignment="1">
      <alignment horizontal="right"/>
    </xf>
    <xf numFmtId="38" fontId="18" fillId="0" borderId="3" xfId="15" applyNumberFormat="1" applyFont="1" applyBorder="1" applyAlignment="1">
      <alignment horizontal="right"/>
    </xf>
    <xf numFmtId="43" fontId="18" fillId="0" borderId="0" xfId="15" applyFont="1" applyFill="1" applyBorder="1" applyAlignment="1">
      <alignment/>
    </xf>
    <xf numFmtId="43" fontId="10" fillId="0" borderId="0" xfId="15" applyFont="1" applyFill="1" applyBorder="1" applyAlignment="1">
      <alignment/>
    </xf>
    <xf numFmtId="43" fontId="18" fillId="0" borderId="0" xfId="15" applyFont="1" applyBorder="1" applyAlignment="1">
      <alignment/>
    </xf>
    <xf numFmtId="38" fontId="10" fillId="0" borderId="0" xfId="15" applyNumberFormat="1" applyFont="1" applyFill="1" applyBorder="1" applyAlignment="1">
      <alignment horizontal="right"/>
    </xf>
    <xf numFmtId="38" fontId="0" fillId="0" borderId="0" xfId="0" applyNumberFormat="1" applyBorder="1" applyAlignment="1">
      <alignment horizontal="right"/>
    </xf>
    <xf numFmtId="38" fontId="7" fillId="0" borderId="0" xfId="15" applyNumberFormat="1" applyFont="1" applyFill="1" applyBorder="1" applyAlignment="1">
      <alignment horizontal="right"/>
    </xf>
    <xf numFmtId="38" fontId="22" fillId="0" borderId="0" xfId="15" applyNumberFormat="1" applyFont="1" applyAlignment="1">
      <alignment horizontal="right"/>
    </xf>
    <xf numFmtId="38" fontId="0" fillId="0" borderId="0" xfId="0" applyNumberFormat="1" applyAlignment="1">
      <alignment horizontal="right"/>
    </xf>
    <xf numFmtId="38" fontId="22" fillId="0" borderId="1" xfId="15" applyNumberFormat="1" applyFont="1" applyBorder="1" applyAlignment="1">
      <alignment horizontal="right"/>
    </xf>
    <xf numFmtId="38" fontId="10" fillId="0" borderId="5" xfId="15" applyNumberFormat="1" applyFont="1" applyFill="1" applyBorder="1" applyAlignment="1">
      <alignment horizontal="right"/>
    </xf>
    <xf numFmtId="38" fontId="20" fillId="0" borderId="0" xfId="0" applyNumberFormat="1" applyFont="1" applyAlignment="1">
      <alignment horizontal="right"/>
    </xf>
    <xf numFmtId="38" fontId="10" fillId="0" borderId="1" xfId="15" applyNumberFormat="1" applyFont="1" applyBorder="1" applyAlignment="1">
      <alignment horizontal="right"/>
    </xf>
    <xf numFmtId="38" fontId="7" fillId="0" borderId="5" xfId="15" applyNumberFormat="1" applyFont="1" applyFill="1" applyBorder="1" applyAlignment="1">
      <alignment horizontal="right"/>
    </xf>
    <xf numFmtId="38" fontId="10" fillId="0" borderId="0" xfId="15" applyNumberFormat="1" applyFont="1" applyBorder="1" applyAlignment="1">
      <alignment horizontal="right"/>
    </xf>
    <xf numFmtId="38" fontId="6" fillId="0" borderId="5" xfId="15" applyNumberFormat="1" applyFont="1" applyFill="1" applyBorder="1" applyAlignment="1">
      <alignment horizontal="right"/>
    </xf>
    <xf numFmtId="38" fontId="18" fillId="0" borderId="5" xfId="15" applyNumberFormat="1" applyFont="1" applyBorder="1" applyAlignment="1">
      <alignment horizontal="right"/>
    </xf>
    <xf numFmtId="38" fontId="22" fillId="0" borderId="0" xfId="15" applyNumberFormat="1" applyFont="1" applyFill="1" applyBorder="1" applyAlignment="1">
      <alignment horizontal="right"/>
    </xf>
    <xf numFmtId="38" fontId="18" fillId="0" borderId="5" xfId="15" applyNumberFormat="1" applyFont="1" applyFill="1" applyBorder="1" applyAlignment="1">
      <alignment horizontal="right"/>
    </xf>
    <xf numFmtId="38" fontId="23" fillId="0" borderId="5" xfId="15" applyNumberFormat="1" applyFont="1" applyBorder="1" applyAlignment="1">
      <alignment horizontal="right"/>
    </xf>
    <xf numFmtId="38" fontId="10" fillId="0" borderId="5" xfId="15" applyNumberFormat="1" applyFont="1" applyBorder="1" applyAlignment="1">
      <alignment horizontal="right"/>
    </xf>
    <xf numFmtId="38" fontId="23" fillId="0" borderId="3" xfId="15" applyNumberFormat="1" applyFont="1" applyBorder="1" applyAlignment="1">
      <alignment horizontal="right"/>
    </xf>
    <xf numFmtId="38" fontId="7" fillId="0" borderId="0" xfId="15" applyNumberFormat="1" applyFont="1" applyBorder="1" applyAlignment="1">
      <alignment horizontal="right"/>
    </xf>
    <xf numFmtId="38" fontId="22" fillId="0" borderId="5" xfId="15" applyNumberFormat="1" applyFont="1" applyBorder="1" applyAlignment="1">
      <alignment horizontal="right"/>
    </xf>
    <xf numFmtId="41" fontId="13" fillId="0" borderId="0" xfId="0" applyNumberFormat="1" applyFont="1" applyFill="1" applyBorder="1" applyAlignment="1">
      <alignment horizontal="right" vertical="top" wrapText="1"/>
    </xf>
    <xf numFmtId="178" fontId="0" fillId="0" borderId="0" xfId="15" applyNumberFormat="1" applyAlignment="1">
      <alignment horizontal="right"/>
    </xf>
    <xf numFmtId="178" fontId="7" fillId="0" borderId="0" xfId="15" applyNumberFormat="1" applyFont="1" applyAlignment="1">
      <alignment horizontal="right"/>
    </xf>
    <xf numFmtId="178" fontId="0" fillId="0" borderId="0" xfId="0" applyNumberFormat="1" applyAlignment="1">
      <alignment wrapText="1"/>
    </xf>
    <xf numFmtId="0" fontId="31" fillId="0" borderId="0" xfId="0" applyFont="1" applyAlignment="1">
      <alignment horizontal="center"/>
    </xf>
    <xf numFmtId="0" fontId="32" fillId="0" borderId="0" xfId="0" applyFont="1" applyAlignment="1">
      <alignment horizontal="center"/>
    </xf>
    <xf numFmtId="0" fontId="32" fillId="0" borderId="1" xfId="0" applyFont="1" applyBorder="1" applyAlignment="1">
      <alignment horizontal="center"/>
    </xf>
    <xf numFmtId="178" fontId="32" fillId="0" borderId="0" xfId="15" applyNumberFormat="1" applyFont="1" applyAlignment="1">
      <alignment horizontal="right"/>
    </xf>
    <xf numFmtId="178" fontId="31" fillId="0" borderId="0" xfId="15" applyNumberFormat="1" applyFont="1" applyAlignment="1">
      <alignment horizontal="center"/>
    </xf>
    <xf numFmtId="178" fontId="31" fillId="0" borderId="0" xfId="15" applyNumberFormat="1" applyFont="1" applyFill="1" applyAlignment="1">
      <alignment horizontal="center"/>
    </xf>
    <xf numFmtId="178" fontId="32" fillId="0" borderId="3" xfId="0" applyNumberFormat="1" applyFont="1" applyFill="1" applyBorder="1" applyAlignment="1">
      <alignment/>
    </xf>
    <xf numFmtId="0" fontId="32" fillId="0" borderId="0" xfId="0" applyFont="1" applyAlignment="1">
      <alignment/>
    </xf>
    <xf numFmtId="178" fontId="32" fillId="0" borderId="3" xfId="0" applyNumberFormat="1" applyFont="1" applyBorder="1" applyAlignment="1">
      <alignment/>
    </xf>
    <xf numFmtId="0" fontId="7" fillId="0" borderId="0" xfId="0" applyFont="1" applyAlignment="1" quotePrefix="1">
      <alignment horizontal="left" vertical="top"/>
    </xf>
    <xf numFmtId="0" fontId="6" fillId="0" borderId="0" xfId="0" applyFont="1" applyFill="1" applyAlignment="1">
      <alignment horizontal="center"/>
    </xf>
    <xf numFmtId="198" fontId="6" fillId="0" borderId="0" xfId="0" applyNumberFormat="1" applyFont="1" applyFill="1" applyAlignment="1">
      <alignment horizontal="center"/>
    </xf>
    <xf numFmtId="37" fontId="6" fillId="0" borderId="0" xfId="0" applyNumberFormat="1" applyFont="1" applyFill="1" applyAlignment="1">
      <alignment horizontal="center"/>
    </xf>
    <xf numFmtId="41" fontId="7" fillId="0" borderId="0" xfId="0" applyNumberFormat="1" applyFont="1" applyFill="1" applyAlignment="1">
      <alignment horizontal="right"/>
    </xf>
    <xf numFmtId="178" fontId="7" fillId="0" borderId="0" xfId="0" applyNumberFormat="1" applyFont="1" applyFill="1" applyBorder="1" applyAlignment="1">
      <alignment/>
    </xf>
    <xf numFmtId="178" fontId="7" fillId="0" borderId="1" xfId="0" applyNumberFormat="1" applyFont="1" applyFill="1" applyBorder="1" applyAlignment="1">
      <alignment/>
    </xf>
    <xf numFmtId="178" fontId="7" fillId="0" borderId="4" xfId="15" applyNumberFormat="1" applyFont="1" applyFill="1" applyBorder="1" applyAlignment="1">
      <alignment/>
    </xf>
    <xf numFmtId="178" fontId="7" fillId="0" borderId="5" xfId="15" applyNumberFormat="1" applyFont="1" applyFill="1" applyBorder="1" applyAlignment="1">
      <alignment/>
    </xf>
    <xf numFmtId="37" fontId="6" fillId="0" borderId="2" xfId="0" applyNumberFormat="1" applyFont="1" applyFill="1" applyBorder="1" applyAlignment="1">
      <alignment/>
    </xf>
    <xf numFmtId="178" fontId="6" fillId="0" borderId="2" xfId="15" applyNumberFormat="1" applyFont="1" applyFill="1" applyBorder="1" applyAlignment="1">
      <alignment/>
    </xf>
    <xf numFmtId="178" fontId="6" fillId="0" borderId="0" xfId="15" applyNumberFormat="1" applyFont="1" applyFill="1" applyBorder="1" applyAlignment="1">
      <alignment/>
    </xf>
    <xf numFmtId="43" fontId="7" fillId="0" borderId="2" xfId="15" applyFont="1" applyFill="1" applyBorder="1" applyAlignment="1">
      <alignment/>
    </xf>
    <xf numFmtId="178" fontId="10" fillId="0" borderId="0" xfId="15" applyNumberFormat="1" applyFont="1" applyFill="1" applyAlignment="1">
      <alignment horizontal="right"/>
    </xf>
    <xf numFmtId="178" fontId="13" fillId="0" borderId="3" xfId="15" applyNumberFormat="1" applyFont="1" applyFill="1" applyBorder="1" applyAlignment="1">
      <alignment/>
    </xf>
    <xf numFmtId="178" fontId="16" fillId="0" borderId="0" xfId="15" applyNumberFormat="1" applyFont="1" applyFill="1" applyBorder="1" applyAlignment="1">
      <alignment horizontal="center"/>
    </xf>
    <xf numFmtId="178" fontId="13" fillId="0" borderId="0" xfId="0" applyNumberFormat="1" applyFont="1" applyFill="1" applyBorder="1" applyAlignment="1">
      <alignment horizontal="left"/>
    </xf>
    <xf numFmtId="43" fontId="12" fillId="0" borderId="0" xfId="15" applyFont="1" applyFill="1" applyBorder="1" applyAlignment="1">
      <alignment horizontal="center" vertical="top" wrapText="1"/>
    </xf>
    <xf numFmtId="0" fontId="30" fillId="0" borderId="0" xfId="0" applyFont="1" applyFill="1" applyBorder="1" applyAlignment="1">
      <alignment horizontal="justify" vertical="top"/>
    </xf>
    <xf numFmtId="0" fontId="16" fillId="0" borderId="0" xfId="0" applyFont="1" applyFill="1" applyBorder="1" applyAlignment="1">
      <alignment/>
    </xf>
    <xf numFmtId="0" fontId="13" fillId="0" borderId="0" xfId="0" applyFont="1" applyFill="1" applyAlignment="1">
      <alignment vertical="center" wrapText="1"/>
    </xf>
    <xf numFmtId="43" fontId="16" fillId="0" borderId="0" xfId="15" applyNumberFormat="1" applyFont="1" applyFill="1" applyBorder="1" applyAlignment="1">
      <alignment horizontal="center"/>
    </xf>
    <xf numFmtId="43" fontId="16" fillId="0" borderId="0" xfId="15" applyFont="1" applyFill="1" applyBorder="1" applyAlignment="1">
      <alignment horizontal="center"/>
    </xf>
    <xf numFmtId="43" fontId="21" fillId="0" borderId="0" xfId="15" applyFont="1" applyFill="1" applyBorder="1" applyAlignment="1">
      <alignment horizontal="center"/>
    </xf>
    <xf numFmtId="0" fontId="33" fillId="0" borderId="0" xfId="0" applyFont="1" applyAlignment="1">
      <alignment horizontal="justify" vertical="top" wrapText="1"/>
    </xf>
    <xf numFmtId="0" fontId="33" fillId="0" borderId="0" xfId="0" applyFont="1" applyFill="1" applyBorder="1" applyAlignment="1">
      <alignment wrapText="1"/>
    </xf>
    <xf numFmtId="0" fontId="33" fillId="0" borderId="0" xfId="0" applyFont="1" applyAlignment="1">
      <alignment wrapText="1"/>
    </xf>
    <xf numFmtId="0" fontId="33" fillId="0" borderId="0" xfId="0" applyFont="1" applyAlignment="1">
      <alignment horizontal="justify" wrapText="1"/>
    </xf>
    <xf numFmtId="0" fontId="33" fillId="0" borderId="0" xfId="0" applyFont="1" applyAlignment="1">
      <alignment horizontal="justify" vertical="center" wrapText="1"/>
    </xf>
    <xf numFmtId="0" fontId="33" fillId="0" borderId="0" xfId="0" applyFont="1" applyFill="1" applyAlignment="1">
      <alignment horizontal="justify" vertical="top" wrapText="1"/>
    </xf>
    <xf numFmtId="0" fontId="33" fillId="0" borderId="0" xfId="0" applyFont="1" applyFill="1" applyBorder="1" applyAlignment="1">
      <alignment horizontal="justify" wrapText="1"/>
    </xf>
    <xf numFmtId="0" fontId="33" fillId="0" borderId="0" xfId="0" applyFont="1" applyFill="1" applyBorder="1" applyAlignment="1">
      <alignment vertical="top" wrapText="1"/>
    </xf>
    <xf numFmtId="0" fontId="33" fillId="0" borderId="0" xfId="0" applyFont="1" applyFill="1" applyBorder="1" applyAlignment="1">
      <alignment horizontal="center" vertical="top" wrapText="1"/>
    </xf>
    <xf numFmtId="0" fontId="28"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3" fillId="0" borderId="0" xfId="0" applyFont="1" applyFill="1" applyAlignment="1">
      <alignment/>
    </xf>
    <xf numFmtId="0" fontId="33" fillId="0" borderId="0" xfId="0" applyNumberFormat="1" applyFont="1" applyAlignment="1">
      <alignment horizontal="justify" wrapText="1"/>
    </xf>
    <xf numFmtId="0" fontId="0" fillId="0" borderId="0" xfId="0" applyAlignment="1">
      <alignment horizontal="justify" vertical="top" wrapText="1"/>
    </xf>
    <xf numFmtId="0" fontId="33" fillId="0" borderId="0" xfId="0" applyFont="1" applyFill="1" applyBorder="1" applyAlignment="1">
      <alignment horizontal="right" vertical="top" wrapText="1"/>
    </xf>
    <xf numFmtId="43" fontId="37" fillId="0" borderId="0" xfId="15" applyFont="1" applyFill="1" applyBorder="1" applyAlignment="1">
      <alignment/>
    </xf>
    <xf numFmtId="178" fontId="37" fillId="0" borderId="0" xfId="15" applyNumberFormat="1" applyFont="1" applyFill="1" applyBorder="1" applyAlignment="1">
      <alignment horizontal="center"/>
    </xf>
    <xf numFmtId="0" fontId="37" fillId="0" borderId="0" xfId="0" applyFont="1" applyFill="1" applyBorder="1" applyAlignment="1">
      <alignment/>
    </xf>
    <xf numFmtId="43" fontId="37" fillId="0" borderId="0" xfId="15" applyFont="1" applyFill="1" applyBorder="1" applyAlignment="1">
      <alignment horizontal="center"/>
    </xf>
    <xf numFmtId="0" fontId="28" fillId="0" borderId="0" xfId="0" applyFont="1" applyFill="1" applyAlignment="1">
      <alignment horizontal="justify" vertical="top" wrapText="1"/>
    </xf>
    <xf numFmtId="41" fontId="10" fillId="0" borderId="0" xfId="0" applyNumberFormat="1" applyFont="1" applyFill="1" applyAlignment="1">
      <alignment horizontal="right"/>
    </xf>
    <xf numFmtId="0" fontId="0" fillId="0" borderId="0" xfId="0" applyAlignment="1">
      <alignment vertical="center" wrapText="1"/>
    </xf>
    <xf numFmtId="0" fontId="12" fillId="0" borderId="0" xfId="0" applyFont="1" applyFill="1" applyAlignment="1">
      <alignment horizontal="left"/>
    </xf>
    <xf numFmtId="0" fontId="14" fillId="0" borderId="0" xfId="0" applyFont="1" applyFill="1" applyAlignment="1">
      <alignment horizontal="left"/>
    </xf>
    <xf numFmtId="0" fontId="0" fillId="0" borderId="0" xfId="0" applyAlignment="1">
      <alignment wrapText="1"/>
    </xf>
    <xf numFmtId="0" fontId="12" fillId="0" borderId="0" xfId="0" applyFont="1" applyFill="1" applyAlignment="1">
      <alignment horizontal="justify" vertical="top" wrapText="1"/>
    </xf>
    <xf numFmtId="0" fontId="36" fillId="0" borderId="0" xfId="0" applyFont="1" applyFill="1" applyAlignment="1">
      <alignment wrapText="1"/>
    </xf>
    <xf numFmtId="0" fontId="35" fillId="0" borderId="0" xfId="0" applyFont="1" applyFill="1" applyAlignment="1">
      <alignment horizontal="left" vertical="top" wrapText="1"/>
    </xf>
    <xf numFmtId="0" fontId="35" fillId="0" borderId="0" xfId="0" applyFont="1" applyFill="1" applyAlignment="1">
      <alignment vertical="top" wrapText="1"/>
    </xf>
    <xf numFmtId="0" fontId="0" fillId="0" borderId="0" xfId="0" applyAlignment="1">
      <alignment horizontal="justify" vertical="center" wrapText="1"/>
    </xf>
    <xf numFmtId="3" fontId="13" fillId="0" borderId="0" xfId="0" applyNumberFormat="1" applyFont="1" applyAlignment="1">
      <alignment horizontal="justify" vertical="justify" wrapText="1"/>
    </xf>
    <xf numFmtId="0" fontId="38" fillId="0" borderId="0" xfId="0" applyFont="1" applyAlignment="1">
      <alignment horizontal="justify" vertical="justify" wrapText="1"/>
    </xf>
    <xf numFmtId="41" fontId="13" fillId="0" borderId="0" xfId="15" applyNumberFormat="1" applyFont="1" applyFill="1" applyBorder="1" applyAlignment="1">
      <alignment/>
    </xf>
    <xf numFmtId="41" fontId="12" fillId="0" borderId="0" xfId="15" applyNumberFormat="1" applyFont="1" applyFill="1" applyBorder="1" applyAlignment="1">
      <alignment horizontal="justify" vertical="top" wrapText="1"/>
    </xf>
    <xf numFmtId="41" fontId="13" fillId="0" borderId="3" xfId="15" applyNumberFormat="1" applyFont="1" applyFill="1" applyBorder="1" applyAlignment="1">
      <alignment/>
    </xf>
    <xf numFmtId="178" fontId="13" fillId="0" borderId="4" xfId="15" applyNumberFormat="1" applyFont="1" applyFill="1" applyBorder="1" applyAlignment="1">
      <alignment/>
    </xf>
    <xf numFmtId="0" fontId="33" fillId="0" borderId="0" xfId="0" applyFont="1" applyAlignment="1">
      <alignment horizontal="center" vertical="center" wrapText="1"/>
    </xf>
    <xf numFmtId="178" fontId="13" fillId="0" borderId="3" xfId="15" applyNumberFormat="1" applyFont="1" applyFill="1" applyBorder="1" applyAlignment="1">
      <alignment horizontal="center"/>
    </xf>
    <xf numFmtId="0" fontId="16" fillId="0" borderId="0" xfId="0" applyFont="1" applyAlignment="1">
      <alignment vertical="center" wrapText="1"/>
    </xf>
    <xf numFmtId="41" fontId="29" fillId="0" borderId="0" xfId="0" applyNumberFormat="1" applyFont="1" applyAlignment="1">
      <alignment/>
    </xf>
    <xf numFmtId="178" fontId="13" fillId="0" borderId="0" xfId="15" applyNumberFormat="1" applyFont="1" applyFill="1" applyBorder="1" applyAlignment="1">
      <alignment horizontal="justify" vertical="top"/>
    </xf>
    <xf numFmtId="178" fontId="16" fillId="0" borderId="0" xfId="15" applyNumberFormat="1" applyFont="1" applyFill="1" applyBorder="1" applyAlignment="1">
      <alignment horizontal="justify" vertical="top"/>
    </xf>
    <xf numFmtId="10" fontId="13" fillId="0" borderId="0" xfId="22" applyNumberFormat="1" applyFont="1" applyFill="1" applyBorder="1" applyAlignment="1">
      <alignment/>
    </xf>
    <xf numFmtId="202" fontId="13" fillId="0" borderId="0" xfId="22" applyNumberFormat="1" applyFont="1" applyFill="1" applyBorder="1" applyAlignment="1">
      <alignment/>
    </xf>
    <xf numFmtId="10" fontId="13" fillId="0" borderId="0" xfId="0" applyNumberFormat="1" applyFont="1" applyFill="1" applyBorder="1" applyAlignment="1">
      <alignment/>
    </xf>
    <xf numFmtId="0" fontId="13" fillId="0" borderId="0" xfId="0" applyFont="1" applyFill="1" applyAlignment="1">
      <alignment horizontal="justify" wrapText="1"/>
    </xf>
    <xf numFmtId="0" fontId="13" fillId="0" borderId="0" xfId="0" applyFont="1" applyFill="1" applyAlignment="1">
      <alignment horizontal="center" wrapText="1"/>
    </xf>
    <xf numFmtId="0" fontId="13" fillId="0" borderId="0" xfId="0" applyFont="1" applyFill="1" applyAlignment="1" quotePrefix="1">
      <alignment horizontal="center" wrapText="1"/>
    </xf>
    <xf numFmtId="0" fontId="13" fillId="0" borderId="0" xfId="0" applyFont="1" applyFill="1" applyAlignment="1">
      <alignment horizontal="center" vertical="center"/>
    </xf>
    <xf numFmtId="41" fontId="13" fillId="0" borderId="0" xfId="0" applyNumberFormat="1" applyFont="1" applyFill="1" applyAlignment="1">
      <alignment horizontal="center" wrapText="1"/>
    </xf>
    <xf numFmtId="41" fontId="13" fillId="0" borderId="0" xfId="0" applyNumberFormat="1" applyFont="1" applyFill="1" applyAlignment="1">
      <alignment wrapText="1"/>
    </xf>
    <xf numFmtId="41" fontId="13" fillId="0" borderId="0" xfId="0" applyNumberFormat="1" applyFont="1" applyFill="1" applyAlignment="1">
      <alignment horizontal="right" wrapText="1"/>
    </xf>
    <xf numFmtId="41" fontId="13" fillId="0" borderId="0" xfId="15" applyNumberFormat="1" applyFont="1" applyFill="1" applyAlignment="1">
      <alignment horizontal="right" wrapText="1"/>
    </xf>
    <xf numFmtId="0" fontId="0" fillId="0" borderId="0" xfId="0" applyFill="1" applyAlignment="1">
      <alignment horizontal="justify" vertical="center" wrapText="1"/>
    </xf>
    <xf numFmtId="178" fontId="0" fillId="0" borderId="0" xfId="0" applyNumberFormat="1" applyFill="1" applyAlignment="1">
      <alignment horizontal="justify" vertical="center" wrapText="1"/>
    </xf>
    <xf numFmtId="178" fontId="13" fillId="0" borderId="0" xfId="0" applyNumberFormat="1" applyFont="1" applyFill="1" applyAlignment="1">
      <alignment horizontal="justify" vertical="center" wrapText="1"/>
    </xf>
    <xf numFmtId="178" fontId="7" fillId="0" borderId="0" xfId="15" applyNumberFormat="1" applyFont="1" applyFill="1" applyAlignment="1">
      <alignment horizontal="right"/>
    </xf>
    <xf numFmtId="178" fontId="22" fillId="0" borderId="0" xfId="15" applyNumberFormat="1" applyFont="1" applyFill="1" applyBorder="1" applyAlignment="1">
      <alignment horizontal="right"/>
    </xf>
    <xf numFmtId="178" fontId="16" fillId="0" borderId="0" xfId="15" applyNumberFormat="1" applyFont="1" applyFill="1" applyBorder="1" applyAlignment="1">
      <alignment/>
    </xf>
    <xf numFmtId="178" fontId="16" fillId="0" borderId="3" xfId="15" applyNumberFormat="1" applyFont="1" applyFill="1" applyBorder="1" applyAlignment="1">
      <alignment/>
    </xf>
    <xf numFmtId="178" fontId="12" fillId="0" borderId="0" xfId="0" applyNumberFormat="1" applyFont="1" applyFill="1" applyBorder="1" applyAlignment="1">
      <alignment/>
    </xf>
    <xf numFmtId="178" fontId="16" fillId="0" borderId="0" xfId="0" applyNumberFormat="1" applyFont="1" applyFill="1" applyBorder="1" applyAlignment="1">
      <alignment/>
    </xf>
    <xf numFmtId="178" fontId="17" fillId="0" borderId="0" xfId="15" applyNumberFormat="1" applyFont="1" applyFill="1" applyBorder="1" applyAlignment="1">
      <alignment/>
    </xf>
    <xf numFmtId="178" fontId="17" fillId="0" borderId="0" xfId="15" applyNumberFormat="1" applyFont="1" applyFill="1" applyBorder="1" applyAlignment="1">
      <alignment horizontal="center"/>
    </xf>
    <xf numFmtId="178" fontId="16" fillId="0" borderId="5" xfId="15" applyNumberFormat="1" applyFont="1" applyFill="1" applyBorder="1" applyAlignment="1">
      <alignment/>
    </xf>
    <xf numFmtId="178" fontId="13" fillId="0" borderId="5" xfId="15" applyNumberFormat="1" applyFont="1" applyFill="1" applyBorder="1" applyAlignment="1">
      <alignment horizontal="center"/>
    </xf>
    <xf numFmtId="178" fontId="16" fillId="0" borderId="5" xfId="15" applyNumberFormat="1" applyFont="1" applyFill="1" applyBorder="1" applyAlignment="1">
      <alignment horizontal="center"/>
    </xf>
    <xf numFmtId="178" fontId="17" fillId="0" borderId="5" xfId="15" applyNumberFormat="1" applyFont="1" applyFill="1" applyBorder="1" applyAlignment="1">
      <alignment horizontal="center"/>
    </xf>
    <xf numFmtId="38" fontId="17" fillId="0" borderId="0" xfId="0" applyNumberFormat="1" applyFont="1" applyFill="1" applyBorder="1" applyAlignment="1">
      <alignment/>
    </xf>
    <xf numFmtId="38" fontId="13" fillId="0" borderId="3" xfId="0" applyNumberFormat="1" applyFont="1" applyFill="1" applyBorder="1" applyAlignment="1">
      <alignment/>
    </xf>
    <xf numFmtId="0" fontId="16" fillId="0" borderId="0" xfId="0" applyFont="1" applyFill="1" applyBorder="1" applyAlignment="1">
      <alignment horizontal="justify" vertical="top"/>
    </xf>
    <xf numFmtId="178" fontId="13" fillId="0" borderId="3" xfId="0" applyNumberFormat="1" applyFont="1" applyFill="1" applyBorder="1" applyAlignment="1">
      <alignment/>
    </xf>
    <xf numFmtId="178" fontId="21" fillId="0" borderId="1" xfId="15" applyNumberFormat="1" applyFont="1" applyFill="1" applyBorder="1" applyAlignment="1">
      <alignment horizontal="center"/>
    </xf>
    <xf numFmtId="178" fontId="13" fillId="0" borderId="0" xfId="15" applyNumberFormat="1" applyFont="1" applyFill="1" applyBorder="1" applyAlignment="1">
      <alignment horizontal="right"/>
    </xf>
    <xf numFmtId="178" fontId="17" fillId="0" borderId="0" xfId="0" applyNumberFormat="1" applyFont="1" applyFill="1" applyBorder="1" applyAlignment="1">
      <alignment/>
    </xf>
    <xf numFmtId="178" fontId="13" fillId="0" borderId="1" xfId="15" applyNumberFormat="1" applyFont="1" applyFill="1" applyBorder="1" applyAlignment="1">
      <alignment/>
    </xf>
    <xf numFmtId="178" fontId="13" fillId="0" borderId="1" xfId="0" applyNumberFormat="1" applyFont="1" applyFill="1" applyBorder="1" applyAlignment="1">
      <alignment/>
    </xf>
    <xf numFmtId="178" fontId="12" fillId="0" borderId="3" xfId="15" applyNumberFormat="1" applyFont="1" applyFill="1" applyBorder="1" applyAlignment="1">
      <alignment/>
    </xf>
    <xf numFmtId="178" fontId="24" fillId="0" borderId="0" xfId="15" applyNumberFormat="1" applyFont="1" applyFill="1" applyBorder="1" applyAlignment="1">
      <alignment/>
    </xf>
    <xf numFmtId="178" fontId="24" fillId="0" borderId="3" xfId="15" applyNumberFormat="1" applyFont="1" applyFill="1" applyBorder="1" applyAlignment="1">
      <alignment/>
    </xf>
    <xf numFmtId="178" fontId="12" fillId="0" borderId="0" xfId="15" applyNumberFormat="1" applyFont="1" applyFill="1" applyBorder="1" applyAlignment="1">
      <alignment/>
    </xf>
    <xf numFmtId="178" fontId="7" fillId="0" borderId="0" xfId="15" applyNumberFormat="1" applyFont="1" applyFill="1" applyBorder="1" applyAlignment="1">
      <alignment horizontal="right"/>
    </xf>
    <xf numFmtId="178" fontId="39" fillId="0" borderId="0" xfId="0" applyNumberFormat="1" applyFont="1" applyBorder="1" applyAlignment="1">
      <alignment/>
    </xf>
    <xf numFmtId="0" fontId="13" fillId="0" borderId="0" xfId="0" applyFont="1" applyAlignment="1">
      <alignment vertical="center" wrapText="1"/>
    </xf>
    <xf numFmtId="0" fontId="13" fillId="0" borderId="0" xfId="0" applyFont="1" applyFill="1" applyAlignment="1">
      <alignment horizontal="justify" vertical="top" wrapText="1"/>
    </xf>
    <xf numFmtId="0" fontId="0" fillId="0" borderId="0" xfId="0" applyAlignment="1">
      <alignment wrapText="1"/>
    </xf>
    <xf numFmtId="178" fontId="13" fillId="0" borderId="0" xfId="15"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3" fontId="13" fillId="0" borderId="0" xfId="0" applyNumberFormat="1" applyFont="1" applyAlignment="1">
      <alignment horizontal="justify" vertical="justify" wrapText="1"/>
    </xf>
    <xf numFmtId="0" fontId="38" fillId="0" borderId="0" xfId="0" applyFont="1" applyAlignment="1">
      <alignment horizontal="justify" vertical="justify" wrapText="1"/>
    </xf>
    <xf numFmtId="0" fontId="0" fillId="0" borderId="0" xfId="0" applyAlignment="1">
      <alignment horizontal="justify" vertical="justify" wrapText="1"/>
    </xf>
    <xf numFmtId="0" fontId="33" fillId="0" borderId="0" xfId="0" applyFont="1" applyAlignment="1">
      <alignment horizontal="justify" vertical="center" wrapText="1"/>
    </xf>
    <xf numFmtId="0" fontId="13" fillId="0" borderId="0" xfId="0" applyFont="1" applyFill="1" applyBorder="1" applyAlignment="1">
      <alignment vertical="center" wrapText="1"/>
    </xf>
    <xf numFmtId="0" fontId="0" fillId="0" borderId="0" xfId="0" applyAlignment="1">
      <alignment horizontal="center" wrapText="1"/>
    </xf>
    <xf numFmtId="0" fontId="13" fillId="0" borderId="0" xfId="0" applyFont="1" applyAlignment="1">
      <alignment horizontal="left" vertical="top" wrapText="1"/>
    </xf>
    <xf numFmtId="0" fontId="7" fillId="0" borderId="0" xfId="0" applyFont="1" applyFill="1" applyAlignment="1">
      <alignment horizontal="left" vertical="top" wrapText="1"/>
    </xf>
    <xf numFmtId="178" fontId="6" fillId="0" borderId="0" xfId="15" applyNumberFormat="1" applyFont="1" applyAlignment="1">
      <alignment horizontal="center" vertical="justify" wrapText="1"/>
    </xf>
    <xf numFmtId="0" fontId="0" fillId="0" borderId="0" xfId="0" applyAlignment="1">
      <alignment vertical="justify" wrapText="1"/>
    </xf>
    <xf numFmtId="0" fontId="7" fillId="0" borderId="0" xfId="0" applyFont="1" applyAlignment="1">
      <alignment horizontal="left" vertical="top" wrapText="1"/>
    </xf>
    <xf numFmtId="0" fontId="6" fillId="0" borderId="0" xfId="0" applyFont="1" applyAlignment="1">
      <alignment horizontal="justify" wrapText="1"/>
    </xf>
    <xf numFmtId="0" fontId="1" fillId="0" borderId="0" xfId="0" applyFont="1" applyAlignment="1">
      <alignment horizontal="justify" wrapText="1"/>
    </xf>
    <xf numFmtId="0" fontId="1" fillId="0" borderId="0" xfId="0" applyFont="1" applyAlignment="1">
      <alignment horizontal="justify" vertical="top" wrapText="1"/>
    </xf>
    <xf numFmtId="0" fontId="13" fillId="0" borderId="0" xfId="0" applyFont="1" applyFill="1" applyBorder="1" applyAlignment="1">
      <alignment horizontal="justify" vertical="top" wrapText="1"/>
    </xf>
    <xf numFmtId="0" fontId="33" fillId="0" borderId="0" xfId="0" applyFont="1" applyAlignment="1">
      <alignment horizontal="justify" vertical="top" wrapText="1"/>
    </xf>
    <xf numFmtId="0" fontId="13" fillId="0" borderId="0" xfId="0" applyFont="1" applyFill="1" applyBorder="1" applyAlignment="1">
      <alignment horizontal="justify" vertical="center" wrapText="1"/>
    </xf>
    <xf numFmtId="0" fontId="0" fillId="0" borderId="0" xfId="0" applyAlignment="1">
      <alignment horizontal="justify" vertical="center" wrapText="1"/>
    </xf>
    <xf numFmtId="0" fontId="0" fillId="0" borderId="0" xfId="0" applyAlignment="1">
      <alignment horizontal="justify" vertical="top" wrapText="1"/>
    </xf>
    <xf numFmtId="178" fontId="6" fillId="0" borderId="0" xfId="15" applyNumberFormat="1" applyFont="1" applyFill="1" applyAlignment="1">
      <alignment horizontal="center"/>
    </xf>
    <xf numFmtId="0" fontId="13" fillId="0" borderId="0" xfId="0" applyFont="1" applyAlignment="1">
      <alignment horizontal="justify" vertical="top"/>
    </xf>
    <xf numFmtId="178" fontId="13" fillId="0" borderId="0" xfId="15" applyNumberFormat="1" applyFont="1" applyAlignment="1">
      <alignment horizontal="justify" vertical="top"/>
    </xf>
    <xf numFmtId="0" fontId="9"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Alignment="1">
      <alignment horizontal="center" vertical="center" wrapText="1"/>
    </xf>
    <xf numFmtId="178" fontId="6" fillId="0" borderId="0" xfId="21" applyNumberFormat="1" applyFont="1" applyFill="1" applyAlignment="1">
      <alignment horizontal="center" vertical="center" wrapText="1"/>
      <protection/>
    </xf>
    <xf numFmtId="0" fontId="6" fillId="0" borderId="0" xfId="0" applyFont="1" applyFill="1" applyAlignment="1">
      <alignment horizontal="center" vertical="center" wrapText="1"/>
    </xf>
    <xf numFmtId="44" fontId="6" fillId="0" borderId="0" xfId="0" applyNumberFormat="1" applyFont="1" applyAlignment="1">
      <alignment horizontal="justify" vertical="top" wrapText="1"/>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9" fillId="0" borderId="0" xfId="0" applyFont="1" applyAlignment="1">
      <alignment horizontal="center" wrapText="1"/>
    </xf>
    <xf numFmtId="0" fontId="6" fillId="0" borderId="0" xfId="0" applyFont="1" applyAlignment="1">
      <alignment horizontal="center" wrapText="1"/>
    </xf>
    <xf numFmtId="0" fontId="11" fillId="0" borderId="0" xfId="0" applyFont="1" applyAlignment="1">
      <alignment horizontal="center" wrapText="1"/>
    </xf>
    <xf numFmtId="0" fontId="0" fillId="0" borderId="0" xfId="0" applyAlignment="1">
      <alignment vertical="center" wrapText="1"/>
    </xf>
    <xf numFmtId="0" fontId="26" fillId="0" borderId="0" xfId="0" applyFont="1" applyFill="1" applyBorder="1" applyAlignment="1">
      <alignment horizontal="justify" vertical="top" wrapText="1"/>
    </xf>
    <xf numFmtId="0" fontId="0" fillId="0" borderId="0" xfId="0" applyFill="1" applyAlignment="1">
      <alignment horizontal="justify" vertical="top" wrapText="1"/>
    </xf>
    <xf numFmtId="0" fontId="13" fillId="0" borderId="0" xfId="0" applyFont="1" applyAlignment="1">
      <alignment horizontal="justify"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justify" vertical="top" wrapText="1"/>
    </xf>
    <xf numFmtId="0" fontId="28" fillId="0" borderId="0" xfId="0" applyFont="1" applyFill="1" applyBorder="1" applyAlignment="1">
      <alignment horizontal="justify" vertical="top" wrapText="1"/>
    </xf>
    <xf numFmtId="0" fontId="33" fillId="0" borderId="0" xfId="0" applyFont="1" applyFill="1" applyBorder="1" applyAlignment="1">
      <alignment horizontal="justify" vertical="top" wrapText="1"/>
    </xf>
    <xf numFmtId="0" fontId="33" fillId="0" borderId="0" xfId="0" applyFont="1" applyFill="1" applyAlignment="1">
      <alignment horizontal="justify" vertical="center" wrapText="1"/>
    </xf>
    <xf numFmtId="0" fontId="33" fillId="0" borderId="0" xfId="0" applyFont="1" applyFill="1" applyAlignment="1">
      <alignment horizontal="justify" wrapText="1"/>
    </xf>
    <xf numFmtId="0" fontId="0" fillId="0" borderId="0" xfId="0" applyAlignment="1">
      <alignment horizontal="justify" wrapText="1"/>
    </xf>
    <xf numFmtId="0" fontId="33" fillId="0" borderId="0" xfId="0" applyFont="1" applyFill="1" applyAlignment="1">
      <alignment/>
    </xf>
    <xf numFmtId="0" fontId="28" fillId="0" borderId="0" xfId="0" applyFont="1" applyFill="1" applyAlignment="1">
      <alignment horizontal="justify" vertical="top" wrapText="1"/>
    </xf>
    <xf numFmtId="0" fontId="13" fillId="0" borderId="0" xfId="0" applyFont="1" applyFill="1" applyBorder="1" applyAlignment="1">
      <alignment horizontal="justify" vertical="top"/>
    </xf>
    <xf numFmtId="0" fontId="13" fillId="0" borderId="0" xfId="0" applyNumberFormat="1" applyFont="1" applyAlignment="1">
      <alignment horizontal="justify" vertical="center" wrapText="1"/>
    </xf>
    <xf numFmtId="0" fontId="0" fillId="0" borderId="0" xfId="0" applyFont="1" applyFill="1" applyAlignment="1">
      <alignment/>
    </xf>
    <xf numFmtId="0" fontId="12" fillId="0" borderId="0" xfId="0" applyFont="1" applyFill="1" applyAlignment="1">
      <alignment wrapText="1"/>
    </xf>
    <xf numFmtId="0" fontId="0" fillId="0" borderId="0" xfId="0" applyFill="1" applyAlignment="1">
      <alignment wrapText="1"/>
    </xf>
    <xf numFmtId="0" fontId="12" fillId="0" borderId="0" xfId="0" applyFont="1" applyFill="1" applyAlignment="1">
      <alignment horizontal="left" vertical="top" wrapText="1"/>
    </xf>
    <xf numFmtId="0" fontId="13" fillId="0" borderId="0" xfId="0" applyFont="1" applyFill="1" applyAlignment="1">
      <alignment vertical="top" wrapText="1"/>
    </xf>
    <xf numFmtId="0" fontId="13" fillId="0" borderId="0" xfId="0" applyNumberFormat="1" applyFont="1" applyAlignment="1">
      <alignment horizontal="justify" vertical="top" wrapText="1"/>
    </xf>
    <xf numFmtId="0" fontId="33" fillId="0" borderId="0" xfId="0" applyFont="1" applyFill="1" applyBorder="1" applyAlignment="1">
      <alignment vertical="top" wrapText="1"/>
    </xf>
    <xf numFmtId="0" fontId="13" fillId="0" borderId="0" xfId="0" applyFont="1" applyFill="1" applyBorder="1" applyAlignment="1">
      <alignment horizontal="justify"/>
    </xf>
    <xf numFmtId="0" fontId="13" fillId="0" borderId="0" xfId="0" applyFont="1" applyAlignment="1">
      <alignment horizontal="justify" vertical="top" wrapText="1"/>
    </xf>
    <xf numFmtId="0" fontId="33" fillId="0" borderId="0" xfId="0" applyFont="1" applyAlignment="1">
      <alignment wrapText="1"/>
    </xf>
    <xf numFmtId="0" fontId="13" fillId="0" borderId="0" xfId="0" applyFont="1" applyAlignment="1" quotePrefix="1">
      <alignment horizontal="justify" vertical="top" wrapText="1"/>
    </xf>
    <xf numFmtId="0" fontId="13" fillId="0" borderId="0" xfId="0" applyFont="1" applyAlignment="1">
      <alignment horizontal="justify" wrapText="1"/>
    </xf>
    <xf numFmtId="0" fontId="12" fillId="0" borderId="0" xfId="0" applyFont="1" applyAlignment="1" quotePrefix="1">
      <alignment horizontal="justify" vertical="top" wrapText="1"/>
    </xf>
    <xf numFmtId="0" fontId="12" fillId="0" borderId="0" xfId="0" applyFont="1" applyAlignment="1">
      <alignment horizontal="justify" vertical="top" wrapText="1"/>
    </xf>
    <xf numFmtId="0" fontId="13" fillId="0" borderId="0" xfId="0" applyFont="1" applyFill="1" applyAlignment="1" quotePrefix="1">
      <alignment horizontal="left" wrapText="1"/>
    </xf>
    <xf numFmtId="0" fontId="0" fillId="0" borderId="0" xfId="0" applyAlignment="1">
      <alignment/>
    </xf>
    <xf numFmtId="3" fontId="13" fillId="0" borderId="0" xfId="0" applyNumberFormat="1" applyFont="1" applyAlignment="1">
      <alignment horizontal="justify" vertical="top" wrapText="1"/>
    </xf>
    <xf numFmtId="0" fontId="13" fillId="0" borderId="0" xfId="0" applyFont="1" applyAlignment="1">
      <alignment wrapText="1"/>
    </xf>
    <xf numFmtId="0" fontId="33" fillId="0" borderId="0" xfId="0" applyFont="1" applyAlignment="1">
      <alignment/>
    </xf>
    <xf numFmtId="0" fontId="12" fillId="0" borderId="0" xfId="0" applyFont="1" applyAlignment="1">
      <alignment horizontal="justify"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Alignment="1">
      <alignment horizontal="left" vertical="top" wrapText="1"/>
    </xf>
    <xf numFmtId="0" fontId="13" fillId="0" borderId="0" xfId="0" applyFont="1" applyAlignment="1">
      <alignment vertical="top" wrapText="1"/>
    </xf>
    <xf numFmtId="0" fontId="13" fillId="0" borderId="0" xfId="0" applyFont="1" applyFill="1" applyBorder="1" applyAlignment="1">
      <alignment wrapText="1"/>
    </xf>
    <xf numFmtId="0" fontId="13" fillId="0" borderId="0" xfId="0" applyFont="1" applyFill="1" applyBorder="1" applyAlignment="1">
      <alignment horizontal="center" wrapText="1"/>
    </xf>
    <xf numFmtId="43" fontId="13" fillId="0" borderId="0" xfId="15" applyFont="1" applyFill="1" applyBorder="1" applyAlignment="1">
      <alignment horizontal="center" vertical="center" wrapText="1"/>
    </xf>
    <xf numFmtId="0" fontId="0" fillId="0" borderId="0" xfId="0" applyAlignment="1">
      <alignment horizontal="center" vertical="center" wrapText="1"/>
    </xf>
    <xf numFmtId="0" fontId="13" fillId="0" borderId="0" xfId="0" applyFont="1" applyFill="1" applyBorder="1" applyAlignment="1">
      <alignment horizontal="left" vertical="top" wrapText="1"/>
    </xf>
    <xf numFmtId="0" fontId="13" fillId="2" borderId="0" xfId="0" applyFont="1" applyFill="1" applyBorder="1" applyAlignment="1">
      <alignment horizontal="justify" vertical="top" wrapText="1"/>
    </xf>
    <xf numFmtId="0" fontId="13" fillId="0" borderId="0" xfId="0" applyFont="1" applyFill="1" applyBorder="1" applyAlignment="1">
      <alignment horizontal="justify" wrapText="1"/>
    </xf>
    <xf numFmtId="0" fontId="33" fillId="0" borderId="0" xfId="0" applyFont="1" applyFill="1" applyBorder="1" applyAlignment="1">
      <alignment horizontal="justify" wrapText="1"/>
    </xf>
    <xf numFmtId="2" fontId="13" fillId="0" borderId="0" xfId="0" applyNumberFormat="1" applyFont="1" applyAlignment="1">
      <alignment horizontal="justify" vertical="top" wrapText="1"/>
    </xf>
    <xf numFmtId="0" fontId="16" fillId="0" borderId="0" xfId="0" applyFont="1" applyFill="1" applyBorder="1" applyAlignment="1">
      <alignment horizontal="justify" vertical="top" wrapText="1"/>
    </xf>
    <xf numFmtId="0" fontId="34" fillId="0" borderId="0" xfId="0" applyFont="1" applyAlignment="1">
      <alignment horizontal="justify" vertical="top" wrapText="1"/>
    </xf>
    <xf numFmtId="0" fontId="33" fillId="0" borderId="0" xfId="0" applyFont="1" applyFill="1" applyBorder="1" applyAlignment="1">
      <alignment wrapText="1"/>
    </xf>
    <xf numFmtId="0" fontId="0" fillId="0" borderId="0" xfId="0" applyFill="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Group Consolidation" xfId="21"/>
    <cellStyle name="Percent" xfId="22"/>
    <cellStyle name="Wrap"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LFECB%20Group%20Consolidated%20Accounts%202005\Consolidated%20Accounts-31%20Mar%2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erlene\My%20Documents\4Q%2006\Workings%20for%20QR-2006\LFECB%20Analysis-4Q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herlene\My%20Documents\4Q%2006\Consolidated%20Accounts-31%20Dec%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sol PL2"/>
      <sheetName val="Consol PL"/>
      <sheetName val="Admin Expenses"/>
      <sheetName val="ConsolPL(reclsf)"/>
      <sheetName val="PL(reclsf)"/>
      <sheetName val="PL"/>
      <sheetName val="Consol BS1"/>
      <sheetName val="BS"/>
      <sheetName val="BS2"/>
      <sheetName val="CF-Indirect"/>
      <sheetName val="CF-Indirect(2)"/>
      <sheetName val="CF-By Co's"/>
      <sheetName val="Adjustment"/>
      <sheetName val="Consol Workings"/>
      <sheetName val="Disposal of Mayduct"/>
      <sheetName val="LFE Builder"/>
      <sheetName val="Other Op. Income"/>
      <sheetName val="Sheet3"/>
    </sheetNames>
    <sheetDataSet>
      <sheetData sheetId="6">
        <row r="26">
          <cell r="P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FKL-BS"/>
      <sheetName val="LFECB"/>
      <sheetName val="LFE-JB"/>
      <sheetName val="LFE-Vietnam"/>
      <sheetName val="LFKL-PL"/>
      <sheetName val="LFJB-PL"/>
      <sheetName val="LFET-PL"/>
      <sheetName val="LFBVI-Pl"/>
      <sheetName val="Vietnam-PL"/>
      <sheetName val="Inai-PL"/>
      <sheetName val="LF(S)-PL"/>
      <sheetName val="LFE Builder"/>
      <sheetName val="LFECB-PL"/>
      <sheetName val="Mediaforte Holdings-PL"/>
      <sheetName val="Bestgate-PL"/>
      <sheetName val="Pre&amp;Post Acq-Bestgage-PL"/>
      <sheetName val="A8(detailed)"/>
      <sheetName val="A12"/>
      <sheetName val="A13"/>
      <sheetName val="A13Corp.Guarantee-Bank"/>
      <sheetName val="A14"/>
      <sheetName val="B5"/>
      <sheetName val="B6"/>
      <sheetName val="B7"/>
      <sheetName val="A8"/>
      <sheetName val="B9"/>
      <sheetName val="Other income"/>
    </sheetNames>
    <sheetDataSet>
      <sheetData sheetId="16">
        <row r="16">
          <cell r="C16">
            <v>71199.6223</v>
          </cell>
          <cell r="E16">
            <v>324</v>
          </cell>
          <cell r="G16">
            <v>9048.975</v>
          </cell>
          <cell r="I16">
            <v>-2390.9461800000004</v>
          </cell>
        </row>
        <row r="17">
          <cell r="C17">
            <v>31654.396709909863</v>
          </cell>
        </row>
        <row r="22">
          <cell r="G22">
            <v>359.60128000000145</v>
          </cell>
          <cell r="I22">
            <v>-913.4429900000001</v>
          </cell>
        </row>
        <row r="29">
          <cell r="C29">
            <v>-28.521</v>
          </cell>
        </row>
        <row r="33">
          <cell r="C33">
            <v>-767.345142604551</v>
          </cell>
          <cell r="E33">
            <v>1.8465500000000028</v>
          </cell>
          <cell r="G33">
            <v>-85.55926000000001</v>
          </cell>
        </row>
      </sheetData>
      <sheetData sheetId="21">
        <row r="8">
          <cell r="O8">
            <v>310.57426</v>
          </cell>
        </row>
        <row r="17">
          <cell r="O17">
            <v>668</v>
          </cell>
        </row>
        <row r="50">
          <cell r="O50">
            <v>-88.95149</v>
          </cell>
        </row>
      </sheetData>
      <sheetData sheetId="23">
        <row r="8">
          <cell r="H8">
            <v>4253089.665</v>
          </cell>
          <cell r="L8">
            <v>3866445.15</v>
          </cell>
        </row>
      </sheetData>
      <sheetData sheetId="25">
        <row r="33">
          <cell r="G33">
            <v>36800</v>
          </cell>
        </row>
        <row r="43">
          <cell r="F43">
            <v>440.86349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sol PL"/>
      <sheetName val="PL"/>
      <sheetName val="Consol BS1"/>
      <sheetName val="BS"/>
      <sheetName val="BS2"/>
      <sheetName val="CF-Indirect"/>
      <sheetName val="Adjustment"/>
      <sheetName val="Interco balance"/>
      <sheetName val="MI share of profit"/>
      <sheetName val="Acquisition-Poly Gulf"/>
      <sheetName val="Acquisition-Bestgate"/>
      <sheetName val="Pre&amp;Post Acq-Bestgate"/>
      <sheetName val="Pre&amp;Post Acq-Poly Gulf"/>
      <sheetName val="Consol Workings"/>
      <sheetName val="CF-By Co's"/>
      <sheetName val="Sheet1"/>
    </sheetNames>
    <sheetDataSet>
      <sheetData sheetId="2">
        <row r="32">
          <cell r="K32">
            <v>-4365372.58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4"/>
  <sheetViews>
    <sheetView view="pageBreakPreview" zoomScale="75" zoomScaleNormal="75" zoomScaleSheetLayoutView="75" workbookViewId="0" topLeftCell="A11">
      <selection activeCell="E35" sqref="E35"/>
    </sheetView>
  </sheetViews>
  <sheetFormatPr defaultColWidth="9.140625" defaultRowHeight="12.75"/>
  <cols>
    <col min="1" max="2" width="9.140625" style="20" customWidth="1"/>
    <col min="3" max="3" width="24.57421875" style="20" customWidth="1"/>
    <col min="4" max="4" width="11.00390625" style="20" customWidth="1"/>
    <col min="5" max="5" width="16.00390625" style="23" bestFit="1" customWidth="1"/>
    <col min="6" max="6" width="1.1484375" style="20" customWidth="1"/>
    <col min="7" max="7" width="17.7109375" style="22" customWidth="1"/>
    <col min="8" max="8" width="1.28515625" style="20" customWidth="1"/>
    <col min="9" max="9" width="16.00390625" style="23" customWidth="1"/>
    <col min="10" max="10" width="0.9921875" style="20" customWidth="1"/>
    <col min="11" max="11" width="17.57421875" style="22" customWidth="1"/>
    <col min="12" max="12" width="9.140625" style="20" customWidth="1"/>
    <col min="13" max="13" width="2.421875" style="20" customWidth="1"/>
    <col min="14" max="14" width="12.421875" style="20" customWidth="1"/>
    <col min="15" max="16384" width="9.140625" style="20" customWidth="1"/>
  </cols>
  <sheetData>
    <row r="1" spans="1:11" ht="18">
      <c r="A1" s="389" t="s">
        <v>134</v>
      </c>
      <c r="B1" s="390"/>
      <c r="C1" s="390"/>
      <c r="D1" s="390"/>
      <c r="E1" s="390"/>
      <c r="F1" s="390"/>
      <c r="G1" s="390"/>
      <c r="H1" s="390"/>
      <c r="I1" s="390"/>
      <c r="J1" s="390"/>
      <c r="K1" s="390"/>
    </row>
    <row r="2" spans="1:11" ht="16.5" customHeight="1">
      <c r="A2" s="391" t="s">
        <v>142</v>
      </c>
      <c r="B2" s="391"/>
      <c r="C2" s="391"/>
      <c r="D2" s="391"/>
      <c r="E2" s="391"/>
      <c r="F2" s="391"/>
      <c r="G2" s="391"/>
      <c r="H2" s="391"/>
      <c r="I2" s="391"/>
      <c r="J2" s="391"/>
      <c r="K2" s="391"/>
    </row>
    <row r="3" spans="7:8" ht="16.5">
      <c r="G3" s="48"/>
      <c r="H3" s="48"/>
    </row>
    <row r="4" spans="1:11" ht="17.25" customHeight="1">
      <c r="A4" s="1" t="s">
        <v>135</v>
      </c>
      <c r="B4" s="2"/>
      <c r="C4" s="2"/>
      <c r="D4" s="176"/>
      <c r="E4" s="8"/>
      <c r="F4" s="2"/>
      <c r="G4" s="6"/>
      <c r="H4" s="2"/>
      <c r="I4" s="8"/>
      <c r="J4" s="2"/>
      <c r="K4" s="6"/>
    </row>
    <row r="5" spans="1:11" ht="17.25">
      <c r="A5" s="1" t="s">
        <v>355</v>
      </c>
      <c r="B5" s="2"/>
      <c r="C5" s="2"/>
      <c r="D5" s="2"/>
      <c r="E5" s="8"/>
      <c r="F5" s="2"/>
      <c r="G5" s="6"/>
      <c r="H5" s="2"/>
      <c r="I5" s="8"/>
      <c r="J5" s="2"/>
      <c r="K5" s="6"/>
    </row>
    <row r="6" spans="1:11" ht="17.25">
      <c r="A6" s="2"/>
      <c r="B6" s="2"/>
      <c r="C6" s="2"/>
      <c r="D6" s="2"/>
      <c r="E6" s="8"/>
      <c r="F6" s="2"/>
      <c r="G6" s="6"/>
      <c r="H6" s="2"/>
      <c r="I6" s="8"/>
      <c r="J6" s="2"/>
      <c r="K6" s="6"/>
    </row>
    <row r="7" spans="1:12" ht="17.25">
      <c r="A7" s="2"/>
      <c r="B7" s="2"/>
      <c r="C7" s="2"/>
      <c r="D7" s="2"/>
      <c r="E7" s="392" t="s">
        <v>136</v>
      </c>
      <c r="F7" s="392"/>
      <c r="G7" s="393"/>
      <c r="H7" s="86"/>
      <c r="I7" s="386" t="s">
        <v>137</v>
      </c>
      <c r="J7" s="386"/>
      <c r="K7" s="386"/>
      <c r="L7" s="21"/>
    </row>
    <row r="8" spans="2:11" ht="64.5" customHeight="1">
      <c r="B8" s="2"/>
      <c r="C8" s="2"/>
      <c r="D8" s="2"/>
      <c r="E8" s="156" t="s">
        <v>138</v>
      </c>
      <c r="F8" s="87"/>
      <c r="G8" s="88" t="s">
        <v>139</v>
      </c>
      <c r="H8" s="87"/>
      <c r="I8" s="157" t="s">
        <v>140</v>
      </c>
      <c r="J8" s="87"/>
      <c r="K8" s="98" t="s">
        <v>141</v>
      </c>
    </row>
    <row r="9" spans="1:11" ht="17.25">
      <c r="A9" s="2"/>
      <c r="B9" s="2"/>
      <c r="C9" s="2"/>
      <c r="D9" s="2"/>
      <c r="E9" s="89" t="s">
        <v>356</v>
      </c>
      <c r="F9" s="86"/>
      <c r="G9" s="89" t="s">
        <v>357</v>
      </c>
      <c r="H9" s="86"/>
      <c r="I9" s="89" t="s">
        <v>356</v>
      </c>
      <c r="J9" s="86"/>
      <c r="K9" s="89" t="s">
        <v>357</v>
      </c>
    </row>
    <row r="10" spans="1:11" ht="17.25">
      <c r="A10" s="2"/>
      <c r="B10" s="2"/>
      <c r="C10" s="2"/>
      <c r="D10" s="2"/>
      <c r="E10" s="90" t="s">
        <v>45</v>
      </c>
      <c r="F10" s="86"/>
      <c r="G10" s="90" t="s">
        <v>45</v>
      </c>
      <c r="H10" s="86"/>
      <c r="I10" s="90" t="s">
        <v>45</v>
      </c>
      <c r="J10" s="86"/>
      <c r="K10" s="90" t="s">
        <v>45</v>
      </c>
    </row>
    <row r="11" spans="1:11" ht="17.25">
      <c r="A11" s="114" t="s">
        <v>124</v>
      </c>
      <c r="B11" s="2"/>
      <c r="C11" s="2"/>
      <c r="D11" s="2"/>
      <c r="E11" s="91"/>
      <c r="F11" s="66"/>
      <c r="G11" s="91"/>
      <c r="H11" s="66"/>
      <c r="I11" s="91"/>
      <c r="J11" s="66"/>
      <c r="K11" s="91"/>
    </row>
    <row r="12" spans="1:14" ht="17.25">
      <c r="A12" s="1" t="s">
        <v>47</v>
      </c>
      <c r="B12" s="2"/>
      <c r="C12" s="2"/>
      <c r="D12" s="2"/>
      <c r="E12" s="196">
        <v>24035</v>
      </c>
      <c r="F12" s="197"/>
      <c r="G12" s="196">
        <v>20419</v>
      </c>
      <c r="H12" s="197"/>
      <c r="I12" s="196">
        <v>109836</v>
      </c>
      <c r="J12" s="198"/>
      <c r="K12" s="199">
        <v>40717</v>
      </c>
      <c r="N12" s="20" t="s">
        <v>124</v>
      </c>
    </row>
    <row r="13" spans="1:11" ht="7.5" customHeight="1">
      <c r="A13" s="2"/>
      <c r="B13" s="2"/>
      <c r="C13" s="2"/>
      <c r="D13" s="2"/>
      <c r="E13" s="200"/>
      <c r="F13" s="194"/>
      <c r="G13" s="200"/>
      <c r="H13" s="194"/>
      <c r="I13" s="200"/>
      <c r="J13" s="201"/>
      <c r="K13" s="202"/>
    </row>
    <row r="14" spans="1:11" ht="17.25">
      <c r="A14" s="2" t="s">
        <v>298</v>
      </c>
      <c r="B14" s="2"/>
      <c r="C14" s="2"/>
      <c r="D14" s="2"/>
      <c r="E14" s="193">
        <v>-41103</v>
      </c>
      <c r="F14" s="194"/>
      <c r="G14" s="193">
        <v>-45490</v>
      </c>
      <c r="H14" s="194"/>
      <c r="I14" s="193">
        <v>-129525</v>
      </c>
      <c r="J14" s="194"/>
      <c r="K14" s="195">
        <v>-76263</v>
      </c>
    </row>
    <row r="15" spans="1:14" ht="17.25">
      <c r="A15" s="2" t="s">
        <v>51</v>
      </c>
      <c r="B15" s="2"/>
      <c r="C15" s="2"/>
      <c r="D15" s="2"/>
      <c r="E15" s="203">
        <f>3191+9</f>
        <v>3200</v>
      </c>
      <c r="F15" s="194"/>
      <c r="G15" s="200">
        <v>130</v>
      </c>
      <c r="H15" s="194"/>
      <c r="I15" s="203">
        <f>(4284+9)</f>
        <v>4293</v>
      </c>
      <c r="J15" s="194"/>
      <c r="K15" s="202">
        <v>600</v>
      </c>
      <c r="N15" s="20" t="s">
        <v>124</v>
      </c>
    </row>
    <row r="16" spans="1:11" ht="6.75" customHeight="1">
      <c r="A16" s="2"/>
      <c r="B16" s="2"/>
      <c r="C16" s="2"/>
      <c r="D16" s="2"/>
      <c r="E16" s="204"/>
      <c r="F16" s="194"/>
      <c r="G16" s="205"/>
      <c r="H16" s="194"/>
      <c r="I16" s="204"/>
      <c r="J16" s="194"/>
      <c r="K16" s="206"/>
    </row>
    <row r="17" spans="1:14" ht="17.25">
      <c r="A17" s="1" t="s">
        <v>345</v>
      </c>
      <c r="B17" s="2"/>
      <c r="C17" s="2"/>
      <c r="D17" s="2"/>
      <c r="E17" s="207">
        <f>SUM(E12:E16)</f>
        <v>-13868</v>
      </c>
      <c r="F17" s="208"/>
      <c r="G17" s="209">
        <f>SUM(G12:G16)</f>
        <v>-24941</v>
      </c>
      <c r="H17" s="208"/>
      <c r="I17" s="209">
        <f>SUM(I12:I16)</f>
        <v>-15396</v>
      </c>
      <c r="J17" s="208"/>
      <c r="K17" s="210">
        <f>SUM(K12:K16)</f>
        <v>-34946</v>
      </c>
      <c r="N17" s="20" t="s">
        <v>124</v>
      </c>
    </row>
    <row r="18" spans="1:11" ht="17.25">
      <c r="A18" s="2"/>
      <c r="B18" s="2"/>
      <c r="C18" s="2"/>
      <c r="D18" s="2"/>
      <c r="E18" s="200"/>
      <c r="F18" s="194"/>
      <c r="G18" s="207"/>
      <c r="H18" s="194"/>
      <c r="I18" s="200"/>
      <c r="J18" s="194"/>
      <c r="K18" s="211"/>
    </row>
    <row r="19" spans="1:14" ht="17.25">
      <c r="A19" s="2" t="s">
        <v>52</v>
      </c>
      <c r="B19" s="2"/>
      <c r="C19" s="2"/>
      <c r="D19" s="2"/>
      <c r="E19" s="193">
        <v>-1484</v>
      </c>
      <c r="F19" s="212"/>
      <c r="G19" s="193">
        <v>-960</v>
      </c>
      <c r="H19" s="212"/>
      <c r="I19" s="193">
        <v>-4365</v>
      </c>
      <c r="J19" s="212"/>
      <c r="K19" s="195">
        <v>-3572</v>
      </c>
      <c r="L19" s="111" t="s">
        <v>124</v>
      </c>
      <c r="N19" s="20" t="s">
        <v>124</v>
      </c>
    </row>
    <row r="20" spans="1:14" ht="17.25">
      <c r="A20" s="92" t="s">
        <v>335</v>
      </c>
      <c r="B20" s="2"/>
      <c r="C20" s="2"/>
      <c r="D20" s="2"/>
      <c r="E20" s="193">
        <v>0</v>
      </c>
      <c r="F20" s="194"/>
      <c r="G20" s="193">
        <v>3</v>
      </c>
      <c r="H20" s="212"/>
      <c r="I20" s="193">
        <v>-29</v>
      </c>
      <c r="J20" s="212"/>
      <c r="K20" s="195">
        <v>7</v>
      </c>
      <c r="N20" s="20" t="s">
        <v>124</v>
      </c>
    </row>
    <row r="21" spans="1:11" ht="8.25" customHeight="1">
      <c r="A21" s="66"/>
      <c r="B21" s="66"/>
      <c r="C21" s="2"/>
      <c r="D21" s="2"/>
      <c r="E21" s="204"/>
      <c r="F21" s="194"/>
      <c r="G21" s="204"/>
      <c r="H21" s="194"/>
      <c r="I21" s="213"/>
      <c r="J21" s="197"/>
      <c r="K21" s="214"/>
    </row>
    <row r="22" spans="1:14" ht="16.5">
      <c r="A22" s="1" t="s">
        <v>255</v>
      </c>
      <c r="B22" s="1"/>
      <c r="C22" s="1"/>
      <c r="D22" s="1"/>
      <c r="E22" s="207">
        <f>SUM(E17:E21)</f>
        <v>-15352</v>
      </c>
      <c r="F22" s="208"/>
      <c r="G22" s="209">
        <f>SUM(G17:G21)</f>
        <v>-25898</v>
      </c>
      <c r="H22" s="208"/>
      <c r="I22" s="209">
        <f>SUM(I17:I21)</f>
        <v>-19790</v>
      </c>
      <c r="J22" s="208"/>
      <c r="K22" s="210">
        <f>SUM(K17:K21)</f>
        <v>-38511</v>
      </c>
      <c r="L22" s="111" t="s">
        <v>124</v>
      </c>
      <c r="N22" s="20" t="s">
        <v>124</v>
      </c>
    </row>
    <row r="23" spans="1:11" ht="17.25">
      <c r="A23" s="2"/>
      <c r="B23" s="2"/>
      <c r="C23" s="2"/>
      <c r="D23" s="2"/>
      <c r="E23" s="200"/>
      <c r="F23" s="194"/>
      <c r="G23" s="207"/>
      <c r="H23" s="194"/>
      <c r="I23" s="200"/>
      <c r="J23" s="194"/>
      <c r="K23" s="211"/>
    </row>
    <row r="24" spans="1:14" ht="17.25">
      <c r="A24" s="2" t="s">
        <v>123</v>
      </c>
      <c r="B24" s="2"/>
      <c r="C24" s="2"/>
      <c r="D24" s="2"/>
      <c r="E24" s="193">
        <v>-134</v>
      </c>
      <c r="F24" s="212"/>
      <c r="G24" s="193">
        <v>-81</v>
      </c>
      <c r="H24" s="212"/>
      <c r="I24" s="193">
        <v>-851</v>
      </c>
      <c r="J24" s="212"/>
      <c r="K24" s="195">
        <v>-197</v>
      </c>
      <c r="N24" s="20" t="s">
        <v>124</v>
      </c>
    </row>
    <row r="25" spans="1:11" ht="17.25">
      <c r="A25" s="2"/>
      <c r="B25" s="2"/>
      <c r="C25" s="2"/>
      <c r="D25" s="2"/>
      <c r="E25" s="204"/>
      <c r="F25" s="194"/>
      <c r="G25" s="205"/>
      <c r="H25" s="194"/>
      <c r="I25" s="204"/>
      <c r="J25" s="194"/>
      <c r="K25" s="206"/>
    </row>
    <row r="26" spans="1:14" ht="17.25" thickBot="1">
      <c r="A26" s="1" t="s">
        <v>346</v>
      </c>
      <c r="B26" s="1"/>
      <c r="C26" s="1"/>
      <c r="D26" s="1"/>
      <c r="E26" s="215">
        <f>SUM(E22:E25)</f>
        <v>-15486</v>
      </c>
      <c r="F26" s="216"/>
      <c r="G26" s="217">
        <f>SUM(G22:G25)</f>
        <v>-25979</v>
      </c>
      <c r="H26" s="216"/>
      <c r="I26" s="217">
        <f>SUM(I22:I25)</f>
        <v>-20641</v>
      </c>
      <c r="J26" s="207">
        <f>SUM(J22:J25)</f>
        <v>0</v>
      </c>
      <c r="K26" s="218">
        <f>SUM(K22:K25)</f>
        <v>-38708</v>
      </c>
      <c r="N26" s="20" t="s">
        <v>124</v>
      </c>
    </row>
    <row r="27" spans="1:11" ht="18" thickTop="1">
      <c r="A27" s="2"/>
      <c r="B27" s="2"/>
      <c r="C27" s="2"/>
      <c r="D27" s="2"/>
      <c r="E27" s="200"/>
      <c r="F27" s="194"/>
      <c r="G27" s="207"/>
      <c r="H27" s="194"/>
      <c r="I27" s="200"/>
      <c r="J27" s="194"/>
      <c r="K27" s="211"/>
    </row>
    <row r="28" spans="1:11" ht="17.25">
      <c r="A28" s="2" t="s">
        <v>239</v>
      </c>
      <c r="B28" s="2"/>
      <c r="C28" s="2"/>
      <c r="D28" s="2"/>
      <c r="E28" s="187"/>
      <c r="F28" s="188"/>
      <c r="G28" s="189"/>
      <c r="H28" s="178"/>
      <c r="I28" s="190"/>
      <c r="J28" s="179"/>
      <c r="K28" s="191"/>
    </row>
    <row r="29" spans="1:11" ht="17.25">
      <c r="A29" s="66" t="s">
        <v>278</v>
      </c>
      <c r="B29" s="66"/>
      <c r="C29" s="66"/>
      <c r="D29" s="66"/>
      <c r="E29" s="192">
        <f>E32-E30</f>
        <v>-15785</v>
      </c>
      <c r="F29" s="188"/>
      <c r="G29" s="192">
        <f>G32-G30</f>
        <v>-25955</v>
      </c>
      <c r="H29" s="178"/>
      <c r="I29" s="192">
        <f>I32-I30</f>
        <v>-20771</v>
      </c>
      <c r="J29" s="178"/>
      <c r="K29" s="192">
        <f>K32-K30</f>
        <v>-38684</v>
      </c>
    </row>
    <row r="30" spans="1:11" ht="17.25">
      <c r="A30" s="66" t="s">
        <v>299</v>
      </c>
      <c r="B30" s="66"/>
      <c r="C30" s="66"/>
      <c r="D30" s="66"/>
      <c r="E30" s="180">
        <v>299</v>
      </c>
      <c r="F30" s="188"/>
      <c r="G30" s="187">
        <v>-24</v>
      </c>
      <c r="H30" s="185"/>
      <c r="I30" s="180">
        <v>130</v>
      </c>
      <c r="J30" s="185"/>
      <c r="K30" s="187">
        <v>-24</v>
      </c>
    </row>
    <row r="31" spans="1:11" ht="5.25" customHeight="1">
      <c r="A31" s="66"/>
      <c r="B31" s="66"/>
      <c r="C31" s="66"/>
      <c r="D31" s="66"/>
      <c r="E31" s="181"/>
      <c r="F31" s="178"/>
      <c r="G31" s="182"/>
      <c r="H31" s="178"/>
      <c r="I31" s="181"/>
      <c r="J31" s="178"/>
      <c r="K31" s="182"/>
    </row>
    <row r="32" spans="1:11" ht="18" thickBot="1">
      <c r="A32" s="66"/>
      <c r="B32" s="66"/>
      <c r="C32" s="66"/>
      <c r="D32" s="66"/>
      <c r="E32" s="177">
        <f>E26</f>
        <v>-15486</v>
      </c>
      <c r="F32" s="188"/>
      <c r="G32" s="186">
        <f>G26</f>
        <v>-25979</v>
      </c>
      <c r="H32" s="185"/>
      <c r="I32" s="186">
        <f>I26</f>
        <v>-20641</v>
      </c>
      <c r="J32" s="178"/>
      <c r="K32" s="186">
        <f>K26</f>
        <v>-38708</v>
      </c>
    </row>
    <row r="33" spans="1:11" ht="18" thickTop="1">
      <c r="A33" s="66"/>
      <c r="B33" s="66"/>
      <c r="C33" s="66"/>
      <c r="D33" s="66"/>
      <c r="E33" s="187"/>
      <c r="F33" s="188"/>
      <c r="G33" s="189"/>
      <c r="H33" s="178"/>
      <c r="I33" s="190"/>
      <c r="J33" s="178"/>
      <c r="K33" s="189"/>
    </row>
    <row r="34" spans="1:11" ht="17.25">
      <c r="A34" s="2" t="s">
        <v>336</v>
      </c>
      <c r="B34" s="2"/>
      <c r="C34" s="2"/>
      <c r="D34" s="2"/>
      <c r="E34" s="183"/>
      <c r="F34" s="178"/>
      <c r="G34" s="183"/>
      <c r="H34" s="178"/>
      <c r="I34" s="183"/>
      <c r="J34" s="179"/>
      <c r="K34" s="184"/>
    </row>
    <row r="35" spans="1:11" ht="17.25">
      <c r="A35" s="2" t="s">
        <v>329</v>
      </c>
      <c r="B35" s="2"/>
      <c r="C35" s="2"/>
      <c r="D35" s="2"/>
      <c r="E35" s="219">
        <f>+E29/53409*100</f>
        <v>-29.55494392330881</v>
      </c>
      <c r="F35" s="220"/>
      <c r="G35" s="219">
        <f>+G29/52000*100</f>
        <v>-49.91346153846154</v>
      </c>
      <c r="H35" s="220"/>
      <c r="I35" s="219">
        <f>+I29/53409*100</f>
        <v>-38.89044917523264</v>
      </c>
      <c r="J35" s="97"/>
      <c r="K35" s="221">
        <f>+K29/52000*100</f>
        <v>-74.3923076923077</v>
      </c>
    </row>
    <row r="36" spans="1:12" ht="18" thickBot="1">
      <c r="A36" s="99" t="s">
        <v>180</v>
      </c>
      <c r="B36" s="99"/>
      <c r="C36" s="99" t="s">
        <v>193</v>
      </c>
      <c r="D36" s="2"/>
      <c r="E36" s="163" t="s">
        <v>188</v>
      </c>
      <c r="F36" s="164"/>
      <c r="G36" s="163" t="s">
        <v>188</v>
      </c>
      <c r="H36" s="164"/>
      <c r="I36" s="163" t="s">
        <v>188</v>
      </c>
      <c r="J36" s="95"/>
      <c r="K36" s="94" t="s">
        <v>188</v>
      </c>
      <c r="L36" s="20" t="s">
        <v>124</v>
      </c>
    </row>
    <row r="37" spans="1:11" ht="18" thickTop="1">
      <c r="A37" s="93"/>
      <c r="B37" s="2"/>
      <c r="C37" s="2"/>
      <c r="D37" s="2"/>
      <c r="E37" s="96"/>
      <c r="F37" s="2"/>
      <c r="G37" s="96"/>
      <c r="H37" s="2"/>
      <c r="I37" s="96"/>
      <c r="J37" s="2"/>
      <c r="K37" s="97"/>
    </row>
    <row r="38" spans="1:11" ht="16.5" customHeight="1">
      <c r="A38" s="394" t="s">
        <v>300</v>
      </c>
      <c r="B38" s="394"/>
      <c r="C38" s="394"/>
      <c r="D38" s="394"/>
      <c r="E38" s="394"/>
      <c r="F38" s="394"/>
      <c r="G38" s="394"/>
      <c r="H38" s="394"/>
      <c r="I38" s="394"/>
      <c r="J38" s="394"/>
      <c r="K38" s="394"/>
    </row>
    <row r="39" spans="1:11" ht="24" customHeight="1">
      <c r="A39" s="394"/>
      <c r="B39" s="394"/>
      <c r="C39" s="394"/>
      <c r="D39" s="394"/>
      <c r="E39" s="394"/>
      <c r="F39" s="394"/>
      <c r="G39" s="394"/>
      <c r="H39" s="394"/>
      <c r="I39" s="394"/>
      <c r="J39" s="394"/>
      <c r="K39" s="394"/>
    </row>
    <row r="40" spans="1:11" ht="9.75" customHeight="1">
      <c r="A40" s="37"/>
      <c r="B40" s="37"/>
      <c r="C40" s="37"/>
      <c r="D40" s="37"/>
      <c r="E40" s="37"/>
      <c r="F40" s="37"/>
      <c r="G40" s="37"/>
      <c r="H40" s="37"/>
      <c r="I40" s="37"/>
      <c r="J40" s="37"/>
      <c r="K40" s="37"/>
    </row>
    <row r="41" spans="1:11" ht="17.25" customHeight="1">
      <c r="A41" s="85"/>
      <c r="B41" s="85"/>
      <c r="C41" s="85"/>
      <c r="D41" s="85"/>
      <c r="E41" s="85" t="s">
        <v>124</v>
      </c>
      <c r="F41" s="85"/>
      <c r="G41" s="85" t="s">
        <v>124</v>
      </c>
      <c r="H41" s="85"/>
      <c r="I41" s="85" t="s">
        <v>124</v>
      </c>
      <c r="J41" s="85"/>
      <c r="K41" s="85" t="s">
        <v>124</v>
      </c>
    </row>
    <row r="42" spans="1:11" ht="15" customHeight="1">
      <c r="A42" s="387" t="s">
        <v>124</v>
      </c>
      <c r="B42" s="387"/>
      <c r="C42" s="387"/>
      <c r="D42" s="387"/>
      <c r="E42" s="388"/>
      <c r="F42" s="387"/>
      <c r="G42" s="388"/>
      <c r="H42" s="387"/>
      <c r="I42" s="388"/>
      <c r="J42" s="387"/>
      <c r="K42" s="388"/>
    </row>
    <row r="43" spans="5:11" ht="16.5">
      <c r="E43" s="112" t="s">
        <v>124</v>
      </c>
      <c r="F43" s="113"/>
      <c r="G43" s="112" t="s">
        <v>124</v>
      </c>
      <c r="H43" s="113" t="s">
        <v>124</v>
      </c>
      <c r="I43" s="112" t="s">
        <v>124</v>
      </c>
      <c r="J43" s="113" t="s">
        <v>124</v>
      </c>
      <c r="K43" s="112" t="s">
        <v>124</v>
      </c>
    </row>
    <row r="44" spans="5:11" ht="16.5">
      <c r="E44" s="112"/>
      <c r="F44" s="113"/>
      <c r="G44" s="113"/>
      <c r="H44" s="113"/>
      <c r="I44" s="112"/>
      <c r="J44" s="113"/>
      <c r="K44" s="113"/>
    </row>
  </sheetData>
  <mergeCells count="6">
    <mergeCell ref="I7:K7"/>
    <mergeCell ref="A42:K42"/>
    <mergeCell ref="A1:K1"/>
    <mergeCell ref="A2:K2"/>
    <mergeCell ref="E7:G7"/>
    <mergeCell ref="A38:K39"/>
  </mergeCells>
  <printOptions horizontalCentered="1"/>
  <pageMargins left="0.4" right="0" top="0.9" bottom="0" header="0.5" footer="0.25"/>
  <pageSetup horizontalDpi="300" verticalDpi="300" orientation="portrait" paperSize="9" scale="75" r:id="rId1"/>
  <headerFooter alignWithMargins="0">
    <oddFooter>&amp;L&amp;8&amp;D&amp;T&amp;C&amp;8 1&amp;R&amp;8&amp;F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69"/>
  <sheetViews>
    <sheetView view="pageBreakPreview" zoomScale="75" zoomScaleSheetLayoutView="75" workbookViewId="0" topLeftCell="A33">
      <selection activeCell="L184" sqref="L184"/>
    </sheetView>
  </sheetViews>
  <sheetFormatPr defaultColWidth="9.140625" defaultRowHeight="12.75"/>
  <cols>
    <col min="1" max="1" width="4.7109375" style="2" customWidth="1"/>
    <col min="2" max="2" width="3.00390625" style="1" customWidth="1"/>
    <col min="3" max="3" width="58.8515625" style="2" customWidth="1"/>
    <col min="4" max="4" width="15.00390625" style="3" customWidth="1"/>
    <col min="5" max="5" width="3.57421875" style="2" customWidth="1"/>
    <col min="6" max="6" width="16.8515625" style="2" customWidth="1"/>
    <col min="7" max="7" width="10.57421875" style="2" customWidth="1"/>
    <col min="8" max="8" width="13.421875" style="2" bestFit="1" customWidth="1"/>
    <col min="9" max="10" width="9.28125" style="2" bestFit="1" customWidth="1"/>
    <col min="11" max="16384" width="9.140625" style="2" customWidth="1"/>
  </cols>
  <sheetData>
    <row r="1" spans="1:6" ht="17.25" customHeight="1">
      <c r="A1" s="397" t="s">
        <v>134</v>
      </c>
      <c r="B1" s="397"/>
      <c r="C1" s="397"/>
      <c r="D1" s="397"/>
      <c r="E1" s="397"/>
      <c r="F1" s="397"/>
    </row>
    <row r="2" spans="1:6" ht="17.25">
      <c r="A2" s="398" t="s">
        <v>158</v>
      </c>
      <c r="B2" s="399"/>
      <c r="C2" s="399"/>
      <c r="D2" s="399"/>
      <c r="E2" s="399"/>
      <c r="F2" s="399"/>
    </row>
    <row r="3" ht="17.25">
      <c r="A3" s="1"/>
    </row>
    <row r="4" ht="17.25">
      <c r="A4" s="1" t="s">
        <v>172</v>
      </c>
    </row>
    <row r="5" ht="17.25">
      <c r="A5" s="1" t="s">
        <v>358</v>
      </c>
    </row>
    <row r="6" spans="1:7" ht="17.25">
      <c r="A6" s="1"/>
      <c r="D6" s="256" t="s">
        <v>295</v>
      </c>
      <c r="F6" s="5" t="s">
        <v>296</v>
      </c>
      <c r="G6" s="171"/>
    </row>
    <row r="7" spans="2:7" s="4" customFormat="1" ht="17.25">
      <c r="B7" s="5"/>
      <c r="D7" s="257" t="s">
        <v>359</v>
      </c>
      <c r="E7" s="16"/>
      <c r="F7" s="5" t="s">
        <v>228</v>
      </c>
      <c r="G7" s="172"/>
    </row>
    <row r="8" spans="2:7" s="4" customFormat="1" ht="17.25">
      <c r="B8" s="5"/>
      <c r="D8" s="257"/>
      <c r="E8" s="16"/>
      <c r="F8" s="5" t="s">
        <v>297</v>
      </c>
      <c r="G8" s="172"/>
    </row>
    <row r="9" spans="2:7" s="4" customFormat="1" ht="17.25">
      <c r="B9" s="120" t="s">
        <v>269</v>
      </c>
      <c r="D9" s="258" t="s">
        <v>64</v>
      </c>
      <c r="E9" s="36"/>
      <c r="F9" s="35" t="s">
        <v>64</v>
      </c>
      <c r="G9" s="172"/>
    </row>
    <row r="10" spans="2:8" ht="17.25">
      <c r="B10" s="2" t="s">
        <v>50</v>
      </c>
      <c r="D10" s="109">
        <v>2658</v>
      </c>
      <c r="E10" s="6"/>
      <c r="F10" s="3">
        <f>5040+10757</f>
        <v>15797</v>
      </c>
      <c r="G10" s="173"/>
      <c r="H10" s="2" t="s">
        <v>124</v>
      </c>
    </row>
    <row r="11" spans="2:7" ht="17.25">
      <c r="B11" s="2" t="s">
        <v>213</v>
      </c>
      <c r="D11" s="109">
        <v>0</v>
      </c>
      <c r="E11" s="6"/>
      <c r="F11" s="3">
        <v>343</v>
      </c>
      <c r="G11" s="173"/>
    </row>
    <row r="12" spans="2:7" ht="17.25">
      <c r="B12" s="2" t="s">
        <v>160</v>
      </c>
      <c r="D12" s="109">
        <v>5079</v>
      </c>
      <c r="E12" s="6"/>
      <c r="F12" s="3">
        <f>1270</f>
        <v>1270</v>
      </c>
      <c r="G12" s="174"/>
    </row>
    <row r="13" spans="2:7" ht="17.25">
      <c r="B13" s="2" t="s">
        <v>175</v>
      </c>
      <c r="D13" s="109">
        <v>7753</v>
      </c>
      <c r="E13" s="6"/>
      <c r="F13" s="3">
        <v>15600</v>
      </c>
      <c r="G13" s="173"/>
    </row>
    <row r="14" spans="2:7" ht="17.25">
      <c r="B14" s="2" t="s">
        <v>60</v>
      </c>
      <c r="D14" s="109">
        <v>408</v>
      </c>
      <c r="E14" s="6"/>
      <c r="F14" s="3">
        <v>588</v>
      </c>
      <c r="G14" s="173"/>
    </row>
    <row r="15" spans="2:8" ht="17.25">
      <c r="B15" s="2" t="s">
        <v>302</v>
      </c>
      <c r="D15" s="38">
        <v>673</v>
      </c>
      <c r="E15" s="6"/>
      <c r="F15" s="150">
        <v>746</v>
      </c>
      <c r="G15" s="318"/>
      <c r="H15" s="2" t="s">
        <v>124</v>
      </c>
    </row>
    <row r="16" spans="2:7" ht="17.25">
      <c r="B16" s="66" t="s">
        <v>373</v>
      </c>
      <c r="D16" s="38">
        <v>3700</v>
      </c>
      <c r="E16" s="6"/>
      <c r="F16" s="150">
        <v>0</v>
      </c>
      <c r="G16" s="318"/>
    </row>
    <row r="17" spans="2:8" ht="17.25">
      <c r="B17" s="1" t="s">
        <v>264</v>
      </c>
      <c r="D17" s="119">
        <f>SUM(D10:D16)</f>
        <v>20271</v>
      </c>
      <c r="E17" s="6"/>
      <c r="F17" s="121">
        <f>SUM(F10:F16)</f>
        <v>34344</v>
      </c>
      <c r="G17" s="173"/>
      <c r="H17" s="3" t="s">
        <v>124</v>
      </c>
    </row>
    <row r="18" spans="4:8" ht="18" customHeight="1">
      <c r="D18" s="38"/>
      <c r="E18" s="6"/>
      <c r="F18" s="3"/>
      <c r="G18" s="173"/>
      <c r="H18" s="3"/>
    </row>
    <row r="19" spans="2:7" ht="17.25">
      <c r="B19" s="2" t="s">
        <v>54</v>
      </c>
      <c r="D19" s="126">
        <v>3372</v>
      </c>
      <c r="E19" s="11"/>
      <c r="F19" s="11">
        <v>5395</v>
      </c>
      <c r="G19" s="173"/>
    </row>
    <row r="20" spans="2:7" ht="17.25">
      <c r="B20" s="66" t="s">
        <v>321</v>
      </c>
      <c r="C20" s="66"/>
      <c r="D20" s="299">
        <v>0</v>
      </c>
      <c r="E20" s="126"/>
      <c r="F20" s="126">
        <v>3975</v>
      </c>
      <c r="G20" s="174"/>
    </row>
    <row r="21" spans="2:7" ht="15.75" customHeight="1">
      <c r="B21" s="66" t="s">
        <v>361</v>
      </c>
      <c r="C21" s="66"/>
      <c r="D21" s="259">
        <v>485</v>
      </c>
      <c r="E21" s="126"/>
      <c r="F21" s="126">
        <v>0</v>
      </c>
      <c r="G21" s="174"/>
    </row>
    <row r="22" spans="2:7" ht="17.25">
      <c r="B22" s="2" t="s">
        <v>161</v>
      </c>
      <c r="D22" s="126">
        <v>51724</v>
      </c>
      <c r="E22" s="11"/>
      <c r="F22" s="11">
        <v>44943</v>
      </c>
      <c r="G22" s="175"/>
    </row>
    <row r="23" spans="2:7" ht="17.25">
      <c r="B23" s="2" t="s">
        <v>165</v>
      </c>
      <c r="D23" s="126">
        <v>23943</v>
      </c>
      <c r="E23" s="11"/>
      <c r="F23" s="11">
        <v>2973</v>
      </c>
      <c r="G23" s="173"/>
    </row>
    <row r="24" spans="2:6" ht="17.25">
      <c r="B24" s="2" t="s">
        <v>162</v>
      </c>
      <c r="D24" s="260">
        <v>16800</v>
      </c>
      <c r="E24" s="11"/>
      <c r="F24" s="11">
        <v>11159</v>
      </c>
    </row>
    <row r="25" spans="2:7" ht="17.25">
      <c r="B25" s="2" t="s">
        <v>302</v>
      </c>
      <c r="D25" s="260">
        <v>14</v>
      </c>
      <c r="E25" s="11"/>
      <c r="F25" s="11">
        <f>1471-746</f>
        <v>725</v>
      </c>
      <c r="G25" s="150"/>
    </row>
    <row r="26" spans="2:7" ht="17.25">
      <c r="B26" s="2" t="s">
        <v>55</v>
      </c>
      <c r="D26" s="260">
        <v>13942</v>
      </c>
      <c r="E26" s="11"/>
      <c r="F26" s="11">
        <f>3446-1471</f>
        <v>1975</v>
      </c>
      <c r="G26" s="13" t="s">
        <v>124</v>
      </c>
    </row>
    <row r="27" spans="2:6" ht="17.25">
      <c r="B27" s="2" t="s">
        <v>57</v>
      </c>
      <c r="D27" s="260">
        <v>1733</v>
      </c>
      <c r="E27" s="11"/>
      <c r="F27" s="11">
        <v>3627</v>
      </c>
    </row>
    <row r="28" spans="2:6" ht="17.25">
      <c r="B28" s="2" t="s">
        <v>17</v>
      </c>
      <c r="D28" s="261">
        <v>1159</v>
      </c>
      <c r="E28" s="11"/>
      <c r="F28" s="9">
        <v>0</v>
      </c>
    </row>
    <row r="29" spans="2:6" ht="17.25">
      <c r="B29" s="1" t="s">
        <v>265</v>
      </c>
      <c r="C29" s="7"/>
      <c r="D29" s="262">
        <f>SUM(D19:D28)</f>
        <v>113172</v>
      </c>
      <c r="E29" s="11"/>
      <c r="F29" s="122">
        <f>SUM(F19:F28)</f>
        <v>74772</v>
      </c>
    </row>
    <row r="30" spans="3:6" ht="17.25">
      <c r="C30" s="7"/>
      <c r="D30" s="263"/>
      <c r="E30" s="11"/>
      <c r="F30" s="147"/>
    </row>
    <row r="31" spans="2:6" ht="18" customHeight="1" thickBot="1">
      <c r="B31" s="1" t="s">
        <v>270</v>
      </c>
      <c r="D31" s="264">
        <f>D29+D17</f>
        <v>133443</v>
      </c>
      <c r="E31" s="10"/>
      <c r="F31" s="148">
        <f>F29+F17</f>
        <v>109116</v>
      </c>
    </row>
    <row r="32" spans="4:6" ht="18" customHeight="1" thickTop="1">
      <c r="D32" s="125"/>
      <c r="E32" s="11"/>
      <c r="F32" s="29"/>
    </row>
    <row r="33" spans="2:6" ht="18" customHeight="1">
      <c r="B33" s="1" t="s">
        <v>271</v>
      </c>
      <c r="D33" s="125"/>
      <c r="E33" s="11"/>
      <c r="F33" s="29"/>
    </row>
    <row r="34" spans="2:6" ht="17.25">
      <c r="B34" s="2" t="s">
        <v>126</v>
      </c>
      <c r="D34" s="109">
        <v>67200</v>
      </c>
      <c r="E34" s="6"/>
      <c r="F34" s="6">
        <v>52000</v>
      </c>
    </row>
    <row r="35" spans="2:9" ht="17.25">
      <c r="B35" s="2" t="s">
        <v>108</v>
      </c>
      <c r="D35" s="38">
        <v>5218</v>
      </c>
      <c r="E35" s="6"/>
      <c r="F35" s="3">
        <v>5218</v>
      </c>
      <c r="I35" s="3"/>
    </row>
    <row r="36" spans="2:6" ht="17.25">
      <c r="B36" s="2" t="s">
        <v>218</v>
      </c>
      <c r="D36" s="123">
        <v>-52667</v>
      </c>
      <c r="E36" s="6"/>
      <c r="F36" s="123">
        <f>-31612+97</f>
        <v>-31515</v>
      </c>
    </row>
    <row r="37" spans="2:6" ht="17.25">
      <c r="B37" s="1" t="s">
        <v>266</v>
      </c>
      <c r="C37" s="7"/>
      <c r="D37" s="109">
        <f>SUM(D34:D36)</f>
        <v>19751</v>
      </c>
      <c r="E37" s="6"/>
      <c r="F37" s="6">
        <f>SUM(F34:F36)</f>
        <v>25703</v>
      </c>
    </row>
    <row r="38" spans="2:6" s="66" customFormat="1" ht="17.25">
      <c r="B38" s="86" t="s">
        <v>323</v>
      </c>
      <c r="C38" s="124"/>
      <c r="D38" s="110">
        <v>570</v>
      </c>
      <c r="E38" s="109"/>
      <c r="F38" s="110">
        <v>0</v>
      </c>
    </row>
    <row r="39" spans="2:10" ht="18" customHeight="1">
      <c r="B39" s="1" t="s">
        <v>272</v>
      </c>
      <c r="D39" s="119">
        <f>D37+D38</f>
        <v>20321</v>
      </c>
      <c r="E39" s="6"/>
      <c r="F39" s="119">
        <f>F37+F38</f>
        <v>25703</v>
      </c>
      <c r="J39" s="3"/>
    </row>
    <row r="40" spans="4:6" ht="18" customHeight="1">
      <c r="D40" s="125"/>
      <c r="E40" s="11"/>
      <c r="F40" s="29"/>
    </row>
    <row r="41" spans="2:6" ht="18" customHeight="1">
      <c r="B41" s="1" t="s">
        <v>273</v>
      </c>
      <c r="D41" s="125"/>
      <c r="E41" s="11"/>
      <c r="F41" s="29"/>
    </row>
    <row r="42" spans="2:6" ht="17.25">
      <c r="B42" s="2" t="s">
        <v>111</v>
      </c>
      <c r="D42" s="38">
        <f>38097+441</f>
        <v>38538</v>
      </c>
      <c r="E42" s="6"/>
      <c r="F42" s="38">
        <v>35655</v>
      </c>
    </row>
    <row r="43" spans="2:6" ht="17.25">
      <c r="B43" s="2" t="s">
        <v>214</v>
      </c>
      <c r="D43" s="38">
        <v>337</v>
      </c>
      <c r="E43" s="6"/>
      <c r="F43" s="38">
        <v>184</v>
      </c>
    </row>
    <row r="44" spans="2:6" ht="18" customHeight="1">
      <c r="B44" s="1" t="s">
        <v>268</v>
      </c>
      <c r="D44" s="119">
        <f>SUM(D42:D43)</f>
        <v>38875</v>
      </c>
      <c r="E44" s="11"/>
      <c r="F44" s="121">
        <f>SUM(F42:F43)</f>
        <v>35839</v>
      </c>
    </row>
    <row r="45" spans="4:6" ht="18" customHeight="1">
      <c r="D45" s="125"/>
      <c r="E45" s="11"/>
      <c r="F45" s="29"/>
    </row>
    <row r="46" spans="2:6" ht="17.25">
      <c r="B46" s="2" t="s">
        <v>163</v>
      </c>
      <c r="C46" s="7"/>
      <c r="D46" s="126">
        <v>23654</v>
      </c>
      <c r="E46" s="11"/>
      <c r="F46" s="125">
        <v>20007</v>
      </c>
    </row>
    <row r="47" spans="2:6" ht="17.25">
      <c r="B47" s="2" t="s">
        <v>166</v>
      </c>
      <c r="C47" s="7"/>
      <c r="D47" s="126">
        <v>13340</v>
      </c>
      <c r="E47" s="11"/>
      <c r="F47" s="125">
        <v>5269</v>
      </c>
    </row>
    <row r="48" spans="2:6" ht="17.25">
      <c r="B48" s="2" t="s">
        <v>164</v>
      </c>
      <c r="C48" s="7"/>
      <c r="D48" s="126">
        <f>7512</f>
        <v>7512</v>
      </c>
      <c r="E48" s="11"/>
      <c r="F48" s="125">
        <v>4934</v>
      </c>
    </row>
    <row r="49" spans="2:6" ht="17.25">
      <c r="B49" s="2" t="s">
        <v>178</v>
      </c>
      <c r="C49" s="7"/>
      <c r="D49" s="126">
        <v>1316</v>
      </c>
      <c r="E49" s="51"/>
      <c r="F49" s="126">
        <v>368</v>
      </c>
    </row>
    <row r="50" spans="2:8" ht="17.25">
      <c r="B50" s="2" t="s">
        <v>167</v>
      </c>
      <c r="C50" s="7"/>
      <c r="D50" s="126">
        <f>10089+1607+2793+214+12598</f>
        <v>27301</v>
      </c>
      <c r="E50" s="11"/>
      <c r="F50" s="125">
        <v>16726</v>
      </c>
      <c r="G50" s="3">
        <f>D50+D42</f>
        <v>65839</v>
      </c>
      <c r="H50" s="3" t="s">
        <v>124</v>
      </c>
    </row>
    <row r="51" spans="2:6" ht="17.25">
      <c r="B51" s="2" t="s">
        <v>57</v>
      </c>
      <c r="C51" s="7"/>
      <c r="D51" s="110">
        <v>1124</v>
      </c>
      <c r="E51" s="11"/>
      <c r="F51" s="110">
        <v>270</v>
      </c>
    </row>
    <row r="52" spans="2:6" ht="17.25">
      <c r="B52" s="1" t="s">
        <v>267</v>
      </c>
      <c r="C52" s="7"/>
      <c r="D52" s="262">
        <f>SUM(D46:D51)</f>
        <v>74247</v>
      </c>
      <c r="E52" s="11"/>
      <c r="F52" s="122">
        <f>SUM(F46:F51)</f>
        <v>47574</v>
      </c>
    </row>
    <row r="53" spans="3:6" ht="17.25">
      <c r="C53" s="7"/>
      <c r="D53" s="263"/>
      <c r="E53" s="11"/>
      <c r="F53" s="147"/>
    </row>
    <row r="54" spans="2:6" ht="17.25">
      <c r="B54" s="1" t="s">
        <v>241</v>
      </c>
      <c r="D54" s="110">
        <f>D52+D44</f>
        <v>113122</v>
      </c>
      <c r="E54" s="8"/>
      <c r="F54" s="9">
        <f>F44+F52</f>
        <v>83413</v>
      </c>
    </row>
    <row r="55" spans="4:6" ht="17.25">
      <c r="D55" s="109"/>
      <c r="E55" s="8"/>
      <c r="F55" s="6"/>
    </row>
    <row r="56" spans="2:6" ht="18" thickBot="1">
      <c r="B56" s="1" t="s">
        <v>274</v>
      </c>
      <c r="D56" s="265">
        <f>D54+D39</f>
        <v>133443</v>
      </c>
      <c r="E56" s="8"/>
      <c r="F56" s="149">
        <f>F54+F39</f>
        <v>109116</v>
      </c>
    </row>
    <row r="57" spans="2:6" ht="18" thickTop="1">
      <c r="B57" s="2"/>
      <c r="D57" s="266" t="s">
        <v>124</v>
      </c>
      <c r="E57" s="8"/>
      <c r="F57" s="10"/>
    </row>
    <row r="58" spans="2:6" ht="18" thickBot="1">
      <c r="B58" s="1" t="s">
        <v>234</v>
      </c>
      <c r="D58" s="267">
        <f>D37/D34</f>
        <v>0.2939136904761905</v>
      </c>
      <c r="E58" s="6"/>
      <c r="F58" s="12">
        <f>F37/F34</f>
        <v>0.49428846153846157</v>
      </c>
    </row>
    <row r="59" spans="4:6" ht="18" thickTop="1">
      <c r="D59" s="126"/>
      <c r="E59" s="6"/>
      <c r="F59" s="11"/>
    </row>
    <row r="60" spans="1:6" ht="17.25">
      <c r="A60" s="395" t="s">
        <v>301</v>
      </c>
      <c r="B60" s="396"/>
      <c r="C60" s="396"/>
      <c r="D60" s="396"/>
      <c r="E60" s="396"/>
      <c r="F60" s="396"/>
    </row>
    <row r="61" spans="1:6" ht="17.25">
      <c r="A61" s="395"/>
      <c r="B61" s="396"/>
      <c r="C61" s="396"/>
      <c r="D61" s="396"/>
      <c r="E61" s="396"/>
      <c r="F61" s="396"/>
    </row>
    <row r="62" spans="4:6" ht="17.25">
      <c r="D62" s="3" t="s">
        <v>201</v>
      </c>
      <c r="E62" s="6"/>
      <c r="F62" s="6"/>
    </row>
    <row r="63" spans="4:6" ht="17.25">
      <c r="D63" s="176">
        <f>D31-D56</f>
        <v>0</v>
      </c>
      <c r="E63" s="6"/>
      <c r="F63" s="176">
        <f>F31-F56</f>
        <v>0</v>
      </c>
    </row>
    <row r="64" spans="5:6" ht="17.25">
      <c r="E64" s="6"/>
      <c r="F64" s="6"/>
    </row>
    <row r="65" spans="5:6" ht="17.25">
      <c r="E65" s="6"/>
      <c r="F65" s="6"/>
    </row>
    <row r="66" spans="5:6" ht="17.25">
      <c r="E66" s="6"/>
      <c r="F66" s="6"/>
    </row>
    <row r="67" spans="4:6" ht="17.25">
      <c r="D67" s="3" t="s">
        <v>124</v>
      </c>
      <c r="E67" s="6"/>
      <c r="F67" s="6"/>
    </row>
    <row r="68" spans="5:6" ht="17.25">
      <c r="E68" s="6"/>
      <c r="F68" s="6"/>
    </row>
    <row r="69" spans="5:6" ht="17.25">
      <c r="E69" s="6"/>
      <c r="F69" s="6"/>
    </row>
    <row r="70" spans="5:6" ht="17.25">
      <c r="E70" s="6"/>
      <c r="F70" s="6"/>
    </row>
    <row r="71" spans="5:6" ht="17.25">
      <c r="E71" s="6"/>
      <c r="F71" s="6"/>
    </row>
    <row r="72" spans="5:6" ht="17.25">
      <c r="E72" s="6"/>
      <c r="F72" s="6"/>
    </row>
    <row r="73" spans="5:6" ht="17.25">
      <c r="E73" s="6"/>
      <c r="F73" s="6"/>
    </row>
    <row r="74" spans="5:6" ht="17.25">
      <c r="E74" s="6"/>
      <c r="F74" s="6"/>
    </row>
    <row r="75" spans="5:6" ht="17.25">
      <c r="E75" s="6"/>
      <c r="F75" s="6"/>
    </row>
    <row r="76" spans="5:6" ht="17.25">
      <c r="E76" s="6"/>
      <c r="F76" s="6"/>
    </row>
    <row r="77" spans="5:6" ht="17.25">
      <c r="E77" s="6"/>
      <c r="F77" s="6"/>
    </row>
    <row r="78" spans="5:6" ht="17.25">
      <c r="E78" s="6"/>
      <c r="F78" s="6"/>
    </row>
    <row r="79" spans="5:6" ht="17.25">
      <c r="E79" s="6"/>
      <c r="F79" s="6"/>
    </row>
    <row r="80" spans="5:6" ht="17.25">
      <c r="E80" s="6"/>
      <c r="F80" s="6"/>
    </row>
    <row r="81" spans="5:6" ht="17.25">
      <c r="E81" s="6"/>
      <c r="F81" s="6"/>
    </row>
    <row r="82" spans="5:6" ht="17.25">
      <c r="E82" s="6"/>
      <c r="F82" s="6"/>
    </row>
    <row r="83" spans="5:6" ht="17.25">
      <c r="E83" s="6"/>
      <c r="F83" s="6"/>
    </row>
    <row r="84" spans="5:6" ht="17.25">
      <c r="E84" s="6"/>
      <c r="F84" s="6"/>
    </row>
    <row r="85" spans="5:6" ht="17.25">
      <c r="E85" s="6"/>
      <c r="F85" s="6"/>
    </row>
    <row r="86" spans="5:6" ht="17.25">
      <c r="E86" s="6"/>
      <c r="F86" s="6"/>
    </row>
    <row r="87" spans="5:6" ht="17.25">
      <c r="E87" s="6"/>
      <c r="F87" s="6"/>
    </row>
    <row r="88" spans="5:6" ht="17.25">
      <c r="E88" s="6"/>
      <c r="F88" s="6"/>
    </row>
    <row r="89" spans="5:6" ht="17.25">
      <c r="E89" s="6"/>
      <c r="F89" s="6"/>
    </row>
    <row r="90" spans="5:6" ht="17.25">
      <c r="E90" s="6"/>
      <c r="F90" s="6"/>
    </row>
    <row r="91" spans="5:6" ht="17.25">
      <c r="E91" s="6"/>
      <c r="F91" s="6"/>
    </row>
    <row r="92" spans="5:6" ht="17.25">
      <c r="E92" s="6"/>
      <c r="F92" s="6"/>
    </row>
    <row r="93" spans="5:6" ht="17.25">
      <c r="E93" s="6"/>
      <c r="F93" s="6"/>
    </row>
    <row r="94" spans="5:6" ht="17.25">
      <c r="E94" s="6"/>
      <c r="F94" s="6"/>
    </row>
    <row r="95" spans="5:6" ht="17.25">
      <c r="E95" s="6"/>
      <c r="F95" s="6"/>
    </row>
    <row r="96" spans="5:6" ht="17.25">
      <c r="E96" s="6"/>
      <c r="F96" s="6"/>
    </row>
    <row r="97" spans="5:6" ht="17.25">
      <c r="E97" s="6"/>
      <c r="F97" s="6"/>
    </row>
    <row r="98" spans="5:6" ht="17.25">
      <c r="E98" s="6"/>
      <c r="F98" s="6"/>
    </row>
    <row r="99" spans="5:6" ht="17.25">
      <c r="E99" s="6"/>
      <c r="F99" s="6"/>
    </row>
    <row r="100" spans="5:6" ht="17.25">
      <c r="E100" s="6"/>
      <c r="F100" s="6"/>
    </row>
    <row r="101" spans="5:6" ht="17.25">
      <c r="E101" s="6"/>
      <c r="F101" s="6"/>
    </row>
    <row r="102" spans="5:6" ht="17.25">
      <c r="E102" s="6"/>
      <c r="F102" s="6"/>
    </row>
    <row r="103" spans="5:6" ht="17.25">
      <c r="E103" s="6"/>
      <c r="F103" s="6"/>
    </row>
    <row r="104" spans="5:6" ht="17.25">
      <c r="E104" s="6"/>
      <c r="F104" s="6"/>
    </row>
    <row r="105" spans="5:6" ht="17.25">
      <c r="E105" s="6"/>
      <c r="F105" s="6"/>
    </row>
    <row r="106" spans="5:6" ht="17.25">
      <c r="E106" s="6"/>
      <c r="F106" s="6"/>
    </row>
    <row r="107" spans="5:6" ht="17.25">
      <c r="E107" s="6"/>
      <c r="F107" s="6"/>
    </row>
    <row r="108" spans="5:6" ht="17.25">
      <c r="E108" s="6"/>
      <c r="F108" s="6"/>
    </row>
    <row r="109" spans="5:6" ht="17.25">
      <c r="E109" s="6"/>
      <c r="F109" s="6"/>
    </row>
    <row r="110" spans="5:6" ht="17.25">
      <c r="E110" s="6"/>
      <c r="F110" s="6"/>
    </row>
    <row r="111" spans="5:6" ht="17.25">
      <c r="E111" s="6"/>
      <c r="F111" s="6"/>
    </row>
    <row r="112" spans="5:6" ht="17.25">
      <c r="E112" s="6"/>
      <c r="F112" s="6"/>
    </row>
    <row r="113" spans="5:6" ht="17.25">
      <c r="E113" s="6"/>
      <c r="F113" s="6"/>
    </row>
    <row r="114" spans="5:6" ht="17.25">
      <c r="E114" s="6"/>
      <c r="F114" s="6"/>
    </row>
    <row r="115" spans="5:6" ht="17.25">
      <c r="E115" s="6"/>
      <c r="F115" s="6"/>
    </row>
    <row r="116" spans="5:6" ht="17.25">
      <c r="E116" s="6"/>
      <c r="F116" s="6"/>
    </row>
    <row r="117" spans="5:6" ht="17.25">
      <c r="E117" s="6"/>
      <c r="F117" s="6"/>
    </row>
    <row r="118" spans="5:6" ht="17.25">
      <c r="E118" s="6"/>
      <c r="F118" s="6"/>
    </row>
    <row r="119" spans="5:6" ht="17.25">
      <c r="E119" s="6"/>
      <c r="F119" s="6"/>
    </row>
    <row r="120" spans="5:6" ht="17.25">
      <c r="E120" s="6"/>
      <c r="F120" s="6"/>
    </row>
    <row r="121" spans="5:6" ht="17.25">
      <c r="E121" s="6"/>
      <c r="F121" s="6"/>
    </row>
    <row r="122" spans="5:6" ht="17.25">
      <c r="E122" s="6"/>
      <c r="F122" s="6"/>
    </row>
    <row r="123" spans="5:6" ht="17.25">
      <c r="E123" s="6"/>
      <c r="F123" s="6"/>
    </row>
    <row r="124" spans="5:6" ht="17.25">
      <c r="E124" s="6"/>
      <c r="F124" s="6"/>
    </row>
    <row r="125" spans="5:6" ht="17.25">
      <c r="E125" s="6"/>
      <c r="F125" s="6"/>
    </row>
    <row r="126" spans="5:6" ht="17.25">
      <c r="E126" s="6"/>
      <c r="F126" s="6"/>
    </row>
    <row r="127" spans="5:6" ht="17.25">
      <c r="E127" s="6"/>
      <c r="F127" s="6"/>
    </row>
    <row r="128" spans="5:6" ht="17.25">
      <c r="E128" s="6"/>
      <c r="F128" s="6"/>
    </row>
    <row r="129" spans="5:6" ht="17.25">
      <c r="E129" s="6"/>
      <c r="F129" s="6"/>
    </row>
    <row r="130" spans="5:6" ht="17.25">
      <c r="E130" s="6"/>
      <c r="F130" s="6"/>
    </row>
    <row r="131" spans="5:6" ht="17.25">
      <c r="E131" s="6"/>
      <c r="F131" s="6"/>
    </row>
    <row r="132" spans="5:6" ht="17.25">
      <c r="E132" s="6"/>
      <c r="F132" s="6"/>
    </row>
    <row r="133" spans="5:6" ht="17.25">
      <c r="E133" s="6"/>
      <c r="F133" s="6"/>
    </row>
    <row r="134" spans="5:6" ht="17.25">
      <c r="E134" s="6"/>
      <c r="F134" s="6"/>
    </row>
    <row r="135" spans="5:6" ht="17.25">
      <c r="E135" s="6"/>
      <c r="F135" s="6"/>
    </row>
    <row r="136" spans="5:6" ht="17.25">
      <c r="E136" s="6"/>
      <c r="F136" s="6"/>
    </row>
    <row r="137" spans="5:6" ht="17.25">
      <c r="E137" s="6"/>
      <c r="F137" s="6"/>
    </row>
    <row r="138" spans="5:6" ht="17.25">
      <c r="E138" s="6"/>
      <c r="F138" s="6"/>
    </row>
    <row r="139" spans="5:6" ht="17.25">
      <c r="E139" s="6"/>
      <c r="F139" s="6"/>
    </row>
    <row r="140" spans="5:6" ht="17.25">
      <c r="E140" s="6"/>
      <c r="F140" s="6"/>
    </row>
    <row r="141" spans="5:6" ht="17.25">
      <c r="E141" s="6"/>
      <c r="F141" s="6"/>
    </row>
    <row r="142" spans="5:6" ht="17.25">
      <c r="E142" s="6"/>
      <c r="F142" s="6"/>
    </row>
    <row r="143" spans="5:6" ht="17.25">
      <c r="E143" s="6"/>
      <c r="F143" s="6"/>
    </row>
    <row r="144" spans="5:6" ht="17.25">
      <c r="E144" s="6"/>
      <c r="F144" s="6"/>
    </row>
    <row r="145" spans="5:6" ht="17.25">
      <c r="E145" s="6"/>
      <c r="F145" s="6"/>
    </row>
    <row r="146" spans="5:6" ht="17.25">
      <c r="E146" s="6"/>
      <c r="F146" s="6"/>
    </row>
    <row r="147" spans="5:6" ht="17.25">
      <c r="E147" s="6"/>
      <c r="F147" s="6"/>
    </row>
    <row r="148" spans="5:6" ht="17.25">
      <c r="E148" s="6"/>
      <c r="F148" s="6"/>
    </row>
    <row r="149" spans="5:6" ht="17.25">
      <c r="E149" s="6"/>
      <c r="F149" s="6"/>
    </row>
    <row r="150" spans="5:6" ht="17.25">
      <c r="E150" s="6"/>
      <c r="F150" s="6"/>
    </row>
    <row r="151" spans="5:6" ht="17.25">
      <c r="E151" s="6"/>
      <c r="F151" s="6"/>
    </row>
    <row r="152" spans="5:6" ht="17.25">
      <c r="E152" s="6"/>
      <c r="F152" s="6"/>
    </row>
    <row r="153" spans="5:6" ht="17.25">
      <c r="E153" s="6"/>
      <c r="F153" s="6"/>
    </row>
    <row r="154" spans="5:6" ht="17.25">
      <c r="E154" s="6"/>
      <c r="F154" s="6"/>
    </row>
    <row r="155" spans="5:6" ht="17.25">
      <c r="E155" s="6"/>
      <c r="F155" s="6"/>
    </row>
    <row r="156" spans="5:6" ht="17.25">
      <c r="E156" s="6"/>
      <c r="F156" s="6"/>
    </row>
    <row r="157" spans="5:6" ht="17.25">
      <c r="E157" s="6"/>
      <c r="F157" s="6"/>
    </row>
    <row r="158" spans="5:6" ht="17.25">
      <c r="E158" s="6"/>
      <c r="F158" s="6"/>
    </row>
    <row r="159" spans="5:6" ht="17.25">
      <c r="E159" s="6"/>
      <c r="F159" s="6"/>
    </row>
    <row r="160" spans="5:6" ht="17.25">
      <c r="E160" s="6"/>
      <c r="F160" s="6"/>
    </row>
    <row r="161" spans="5:6" ht="17.25">
      <c r="E161" s="6"/>
      <c r="F161" s="6"/>
    </row>
    <row r="162" spans="5:6" ht="17.25">
      <c r="E162" s="6"/>
      <c r="F162" s="6"/>
    </row>
    <row r="163" spans="5:6" ht="17.25">
      <c r="E163" s="6"/>
      <c r="F163" s="6"/>
    </row>
    <row r="164" spans="5:6" ht="17.25">
      <c r="E164" s="6"/>
      <c r="F164" s="6"/>
    </row>
    <row r="165" spans="5:6" ht="17.25">
      <c r="E165" s="6"/>
      <c r="F165" s="6"/>
    </row>
    <row r="166" spans="5:6" ht="17.25">
      <c r="E166" s="6"/>
      <c r="F166" s="6"/>
    </row>
    <row r="167" spans="5:6" ht="17.25">
      <c r="E167" s="6"/>
      <c r="F167" s="6"/>
    </row>
    <row r="168" spans="5:6" ht="17.25">
      <c r="E168" s="6"/>
      <c r="F168" s="6"/>
    </row>
    <row r="169" spans="5:6" ht="17.25">
      <c r="E169" s="6"/>
      <c r="F169" s="6"/>
    </row>
    <row r="170" spans="5:6" ht="17.25">
      <c r="E170" s="6"/>
      <c r="F170" s="6"/>
    </row>
    <row r="171" spans="5:6" ht="17.25">
      <c r="E171" s="6"/>
      <c r="F171" s="6"/>
    </row>
    <row r="172" spans="5:6" ht="17.25">
      <c r="E172" s="6"/>
      <c r="F172" s="6"/>
    </row>
    <row r="173" spans="5:6" ht="17.25">
      <c r="E173" s="6"/>
      <c r="F173" s="6"/>
    </row>
    <row r="174" spans="5:6" ht="17.25">
      <c r="E174" s="6"/>
      <c r="F174" s="6"/>
    </row>
    <row r="175" spans="5:6" ht="17.25">
      <c r="E175" s="6"/>
      <c r="F175" s="6"/>
    </row>
    <row r="176" spans="5:6" ht="17.25">
      <c r="E176" s="6"/>
      <c r="F176" s="6"/>
    </row>
    <row r="177" spans="5:6" ht="17.25">
      <c r="E177" s="6"/>
      <c r="F177" s="6"/>
    </row>
    <row r="178" spans="5:6" ht="17.25">
      <c r="E178" s="6"/>
      <c r="F178" s="6"/>
    </row>
    <row r="179" spans="5:6" ht="17.25">
      <c r="E179" s="6"/>
      <c r="F179" s="6"/>
    </row>
    <row r="180" spans="5:6" ht="17.25">
      <c r="E180" s="6"/>
      <c r="F180" s="6"/>
    </row>
    <row r="181" spans="5:6" ht="17.25">
      <c r="E181" s="6"/>
      <c r="F181" s="6"/>
    </row>
    <row r="182" spans="5:6" ht="17.25">
      <c r="E182" s="6"/>
      <c r="F182" s="6"/>
    </row>
    <row r="183" spans="5:6" ht="17.25">
      <c r="E183" s="6"/>
      <c r="F183" s="6"/>
    </row>
    <row r="184" spans="5:6" ht="17.25">
      <c r="E184" s="6"/>
      <c r="F184" s="6"/>
    </row>
    <row r="185" spans="5:6" ht="17.25">
      <c r="E185" s="6"/>
      <c r="F185" s="6"/>
    </row>
    <row r="186" spans="5:6" ht="17.25">
      <c r="E186" s="6"/>
      <c r="F186" s="6"/>
    </row>
    <row r="187" spans="5:6" ht="17.25">
      <c r="E187" s="6"/>
      <c r="F187" s="6"/>
    </row>
    <row r="188" spans="5:6" ht="17.25">
      <c r="E188" s="6"/>
      <c r="F188" s="6"/>
    </row>
    <row r="189" spans="5:6" ht="17.25">
      <c r="E189" s="6"/>
      <c r="F189" s="6"/>
    </row>
    <row r="190" spans="5:6" ht="17.25">
      <c r="E190" s="6"/>
      <c r="F190" s="6"/>
    </row>
    <row r="191" spans="5:6" ht="17.25">
      <c r="E191" s="6"/>
      <c r="F191" s="6"/>
    </row>
    <row r="192" spans="5:6" ht="17.25">
      <c r="E192" s="6"/>
      <c r="F192" s="6"/>
    </row>
    <row r="193" spans="5:6" ht="17.25">
      <c r="E193" s="6"/>
      <c r="F193" s="6"/>
    </row>
    <row r="194" spans="5:6" ht="17.25">
      <c r="E194" s="6"/>
      <c r="F194" s="6"/>
    </row>
    <row r="195" spans="5:6" ht="17.25">
      <c r="E195" s="6"/>
      <c r="F195" s="6"/>
    </row>
    <row r="196" spans="5:6" ht="17.25">
      <c r="E196" s="6"/>
      <c r="F196" s="6"/>
    </row>
    <row r="197" spans="5:6" ht="17.25">
      <c r="E197" s="6"/>
      <c r="F197" s="6"/>
    </row>
    <row r="198" spans="5:6" ht="17.25">
      <c r="E198" s="6"/>
      <c r="F198" s="6"/>
    </row>
    <row r="199" spans="5:6" ht="17.25">
      <c r="E199" s="6"/>
      <c r="F199" s="6"/>
    </row>
    <row r="200" spans="5:6" ht="17.25">
      <c r="E200" s="6"/>
      <c r="F200" s="6"/>
    </row>
    <row r="201" spans="5:6" ht="17.25">
      <c r="E201" s="6"/>
      <c r="F201" s="6"/>
    </row>
    <row r="202" spans="5:6" ht="17.25">
      <c r="E202" s="6"/>
      <c r="F202" s="6"/>
    </row>
    <row r="203" spans="5:6" ht="17.25">
      <c r="E203" s="6"/>
      <c r="F203" s="6"/>
    </row>
    <row r="204" spans="5:6" ht="17.25">
      <c r="E204" s="6"/>
      <c r="F204" s="6"/>
    </row>
    <row r="205" spans="5:6" ht="17.25">
      <c r="E205" s="6"/>
      <c r="F205" s="6"/>
    </row>
    <row r="206" spans="5:6" ht="17.25">
      <c r="E206" s="6"/>
      <c r="F206" s="6"/>
    </row>
    <row r="207" spans="5:6" ht="17.25">
      <c r="E207" s="6"/>
      <c r="F207" s="6"/>
    </row>
    <row r="208" spans="5:6" ht="17.25">
      <c r="E208" s="6"/>
      <c r="F208" s="6"/>
    </row>
    <row r="209" spans="5:6" ht="17.25">
      <c r="E209" s="6"/>
      <c r="F209" s="6"/>
    </row>
    <row r="210" spans="5:6" ht="17.25">
      <c r="E210" s="6"/>
      <c r="F210" s="6"/>
    </row>
    <row r="211" spans="5:6" ht="17.25">
      <c r="E211" s="6"/>
      <c r="F211" s="6"/>
    </row>
    <row r="212" spans="5:6" ht="17.25">
      <c r="E212" s="6"/>
      <c r="F212" s="6"/>
    </row>
    <row r="213" spans="5:6" ht="17.25">
      <c r="E213" s="6"/>
      <c r="F213" s="6"/>
    </row>
    <row r="214" spans="5:6" ht="17.25">
      <c r="E214" s="6"/>
      <c r="F214" s="6"/>
    </row>
    <row r="215" spans="5:6" ht="17.25">
      <c r="E215" s="6"/>
      <c r="F215" s="6"/>
    </row>
    <row r="216" spans="5:6" ht="17.25">
      <c r="E216" s="6"/>
      <c r="F216" s="6"/>
    </row>
    <row r="217" spans="5:6" ht="17.25">
      <c r="E217" s="6"/>
      <c r="F217" s="6"/>
    </row>
    <row r="218" spans="5:6" ht="17.25">
      <c r="E218" s="6"/>
      <c r="F218" s="6"/>
    </row>
    <row r="219" spans="5:6" ht="17.25">
      <c r="E219" s="6"/>
      <c r="F219" s="6"/>
    </row>
    <row r="220" spans="5:6" ht="17.25">
      <c r="E220" s="6"/>
      <c r="F220" s="6"/>
    </row>
    <row r="221" spans="5:6" ht="17.25">
      <c r="E221" s="6"/>
      <c r="F221" s="6"/>
    </row>
    <row r="222" spans="5:6" ht="17.25">
      <c r="E222" s="6"/>
      <c r="F222" s="6"/>
    </row>
    <row r="223" spans="5:6" ht="17.25">
      <c r="E223" s="6"/>
      <c r="F223" s="6"/>
    </row>
    <row r="224" spans="5:6" ht="17.25">
      <c r="E224" s="6"/>
      <c r="F224" s="6"/>
    </row>
    <row r="225" spans="5:6" ht="17.25">
      <c r="E225" s="6"/>
      <c r="F225" s="6"/>
    </row>
    <row r="226" spans="5:6" ht="17.25">
      <c r="E226" s="6"/>
      <c r="F226" s="6"/>
    </row>
    <row r="227" spans="5:6" ht="17.25">
      <c r="E227" s="6"/>
      <c r="F227" s="6"/>
    </row>
    <row r="228" spans="5:6" ht="17.25">
      <c r="E228" s="6"/>
      <c r="F228" s="6"/>
    </row>
    <row r="229" spans="5:6" ht="17.25">
      <c r="E229" s="6"/>
      <c r="F229" s="6"/>
    </row>
    <row r="230" spans="5:6" ht="17.25">
      <c r="E230" s="6"/>
      <c r="F230" s="6"/>
    </row>
    <row r="231" spans="5:6" ht="17.25">
      <c r="E231" s="6"/>
      <c r="F231" s="6"/>
    </row>
    <row r="232" spans="5:6" ht="17.25">
      <c r="E232" s="6"/>
      <c r="F232" s="6"/>
    </row>
    <row r="233" spans="5:6" ht="17.25">
      <c r="E233" s="6"/>
      <c r="F233" s="6"/>
    </row>
    <row r="234" spans="5:6" ht="17.25">
      <c r="E234" s="6"/>
      <c r="F234" s="6"/>
    </row>
    <row r="235" spans="5:6" ht="17.25">
      <c r="E235" s="6"/>
      <c r="F235" s="6"/>
    </row>
    <row r="236" spans="5:6" ht="17.25">
      <c r="E236" s="6"/>
      <c r="F236" s="6"/>
    </row>
    <row r="237" spans="5:6" ht="17.25">
      <c r="E237" s="6"/>
      <c r="F237" s="6"/>
    </row>
    <row r="238" spans="5:6" ht="17.25">
      <c r="E238" s="6"/>
      <c r="F238" s="6"/>
    </row>
    <row r="239" spans="5:6" ht="17.25">
      <c r="E239" s="6"/>
      <c r="F239" s="6"/>
    </row>
    <row r="240" spans="5:6" ht="17.25">
      <c r="E240" s="6"/>
      <c r="F240" s="6"/>
    </row>
    <row r="241" spans="5:6" ht="17.25">
      <c r="E241" s="6"/>
      <c r="F241" s="6"/>
    </row>
    <row r="242" spans="5:6" ht="17.25">
      <c r="E242" s="6"/>
      <c r="F242" s="6"/>
    </row>
    <row r="243" spans="5:6" ht="17.25">
      <c r="E243" s="6"/>
      <c r="F243" s="6"/>
    </row>
    <row r="244" spans="5:6" ht="17.25">
      <c r="E244" s="6"/>
      <c r="F244" s="6"/>
    </row>
    <row r="245" spans="5:6" ht="17.25">
      <c r="E245" s="6"/>
      <c r="F245" s="6"/>
    </row>
    <row r="246" spans="5:6" ht="17.25">
      <c r="E246" s="6"/>
      <c r="F246" s="6"/>
    </row>
    <row r="247" spans="5:6" ht="17.25">
      <c r="E247" s="6"/>
      <c r="F247" s="6"/>
    </row>
    <row r="248" spans="5:6" ht="17.25">
      <c r="E248" s="6"/>
      <c r="F248" s="6"/>
    </row>
    <row r="249" spans="5:6" ht="17.25">
      <c r="E249" s="6"/>
      <c r="F249" s="6"/>
    </row>
    <row r="250" spans="5:6" ht="17.25">
      <c r="E250" s="6"/>
      <c r="F250" s="6"/>
    </row>
    <row r="251" spans="5:6" ht="17.25">
      <c r="E251" s="6"/>
      <c r="F251" s="6"/>
    </row>
    <row r="252" spans="5:6" ht="17.25">
      <c r="E252" s="6"/>
      <c r="F252" s="6"/>
    </row>
    <row r="253" spans="5:6" ht="17.25">
      <c r="E253" s="6"/>
      <c r="F253" s="6"/>
    </row>
    <row r="254" spans="5:6" ht="17.25">
      <c r="E254" s="6"/>
      <c r="F254" s="6"/>
    </row>
    <row r="255" spans="5:6" ht="17.25">
      <c r="E255" s="6"/>
      <c r="F255" s="6"/>
    </row>
    <row r="256" spans="5:6" ht="17.25">
      <c r="E256" s="6"/>
      <c r="F256" s="6"/>
    </row>
    <row r="257" spans="5:6" ht="17.25">
      <c r="E257" s="6"/>
      <c r="F257" s="6"/>
    </row>
    <row r="258" spans="5:6" ht="17.25">
      <c r="E258" s="6"/>
      <c r="F258" s="6"/>
    </row>
    <row r="259" spans="5:6" ht="17.25">
      <c r="E259" s="6"/>
      <c r="F259" s="6"/>
    </row>
    <row r="260" spans="5:6" ht="17.25">
      <c r="E260" s="6"/>
      <c r="F260" s="6"/>
    </row>
    <row r="261" spans="5:6" ht="17.25">
      <c r="E261" s="6"/>
      <c r="F261" s="6"/>
    </row>
    <row r="262" spans="5:6" ht="17.25">
      <c r="E262" s="6"/>
      <c r="F262" s="6"/>
    </row>
    <row r="263" spans="5:6" ht="17.25">
      <c r="E263" s="6"/>
      <c r="F263" s="6"/>
    </row>
    <row r="264" spans="5:6" ht="17.25">
      <c r="E264" s="6"/>
      <c r="F264" s="6"/>
    </row>
    <row r="265" spans="5:6" ht="17.25">
      <c r="E265" s="6"/>
      <c r="F265" s="6"/>
    </row>
    <row r="266" spans="5:6" ht="17.25">
      <c r="E266" s="6"/>
      <c r="F266" s="6"/>
    </row>
    <row r="267" spans="5:6" ht="17.25">
      <c r="E267" s="6"/>
      <c r="F267" s="6"/>
    </row>
    <row r="268" spans="5:6" ht="17.25">
      <c r="E268" s="6"/>
      <c r="F268" s="6"/>
    </row>
    <row r="269" spans="5:6" ht="17.25">
      <c r="E269" s="6"/>
      <c r="F269" s="6"/>
    </row>
    <row r="270" spans="5:6" ht="17.25">
      <c r="E270" s="6"/>
      <c r="F270" s="6"/>
    </row>
    <row r="271" spans="5:6" ht="17.25">
      <c r="E271" s="6"/>
      <c r="F271" s="6"/>
    </row>
    <row r="272" spans="5:6" ht="17.25">
      <c r="E272" s="6"/>
      <c r="F272" s="6"/>
    </row>
    <row r="273" spans="5:6" ht="17.25">
      <c r="E273" s="6"/>
      <c r="F273" s="6"/>
    </row>
    <row r="274" spans="5:6" ht="17.25">
      <c r="E274" s="6"/>
      <c r="F274" s="6"/>
    </row>
    <row r="275" spans="5:6" ht="17.25">
      <c r="E275" s="6"/>
      <c r="F275" s="6"/>
    </row>
    <row r="276" spans="5:6" ht="17.25">
      <c r="E276" s="6"/>
      <c r="F276" s="6"/>
    </row>
    <row r="277" spans="5:6" ht="17.25">
      <c r="E277" s="6"/>
      <c r="F277" s="6"/>
    </row>
    <row r="278" spans="5:6" ht="17.25">
      <c r="E278" s="6"/>
      <c r="F278" s="6"/>
    </row>
    <row r="279" spans="5:6" ht="17.25">
      <c r="E279" s="6"/>
      <c r="F279" s="6"/>
    </row>
    <row r="280" spans="5:6" ht="17.25">
      <c r="E280" s="6"/>
      <c r="F280" s="6"/>
    </row>
    <row r="281" spans="5:6" ht="17.25">
      <c r="E281" s="6"/>
      <c r="F281" s="6"/>
    </row>
    <row r="282" spans="5:6" ht="17.25">
      <c r="E282" s="6"/>
      <c r="F282" s="6"/>
    </row>
    <row r="283" spans="5:6" ht="17.25">
      <c r="E283" s="6"/>
      <c r="F283" s="6"/>
    </row>
    <row r="284" spans="5:6" ht="17.25">
      <c r="E284" s="6"/>
      <c r="F284" s="6"/>
    </row>
    <row r="285" spans="5:6" ht="17.25">
      <c r="E285" s="6"/>
      <c r="F285" s="6"/>
    </row>
    <row r="286" spans="5:6" ht="17.25">
      <c r="E286" s="6"/>
      <c r="F286" s="6"/>
    </row>
    <row r="287" spans="5:6" ht="17.25">
      <c r="E287" s="6"/>
      <c r="F287" s="6"/>
    </row>
    <row r="288" spans="5:6" ht="17.25">
      <c r="E288" s="6"/>
      <c r="F288" s="6"/>
    </row>
    <row r="289" spans="5:6" ht="17.25">
      <c r="E289" s="6"/>
      <c r="F289" s="6"/>
    </row>
    <row r="290" spans="5:6" ht="17.25">
      <c r="E290" s="6"/>
      <c r="F290" s="6"/>
    </row>
    <row r="291" spans="5:6" ht="17.25">
      <c r="E291" s="6"/>
      <c r="F291" s="6"/>
    </row>
    <row r="292" spans="5:6" ht="17.25">
      <c r="E292" s="6"/>
      <c r="F292" s="6"/>
    </row>
    <row r="293" spans="5:6" ht="17.25">
      <c r="E293" s="6"/>
      <c r="F293" s="6"/>
    </row>
    <row r="294" spans="5:6" ht="17.25">
      <c r="E294" s="6"/>
      <c r="F294" s="6"/>
    </row>
    <row r="295" spans="5:6" ht="17.25">
      <c r="E295" s="6"/>
      <c r="F295" s="6"/>
    </row>
    <row r="296" spans="5:6" ht="17.25">
      <c r="E296" s="6"/>
      <c r="F296" s="6"/>
    </row>
    <row r="297" spans="5:6" ht="17.25">
      <c r="E297" s="6"/>
      <c r="F297" s="6"/>
    </row>
    <row r="298" spans="5:6" ht="17.25">
      <c r="E298" s="6"/>
      <c r="F298" s="6"/>
    </row>
    <row r="299" spans="5:6" ht="17.25">
      <c r="E299" s="6"/>
      <c r="F299" s="6"/>
    </row>
    <row r="300" spans="5:6" ht="17.25">
      <c r="E300" s="6"/>
      <c r="F300" s="6"/>
    </row>
    <row r="301" spans="5:6" ht="17.25">
      <c r="E301" s="6"/>
      <c r="F301" s="6"/>
    </row>
    <row r="302" spans="5:6" ht="17.25">
      <c r="E302" s="6"/>
      <c r="F302" s="6"/>
    </row>
    <row r="303" spans="5:6" ht="17.25">
      <c r="E303" s="6"/>
      <c r="F303" s="6"/>
    </row>
    <row r="304" spans="5:6" ht="17.25">
      <c r="E304" s="6"/>
      <c r="F304" s="6"/>
    </row>
    <row r="305" spans="5:6" ht="17.25">
      <c r="E305" s="6"/>
      <c r="F305" s="6"/>
    </row>
    <row r="306" spans="5:6" ht="17.25">
      <c r="E306" s="6"/>
      <c r="F306" s="6"/>
    </row>
    <row r="307" spans="5:6" ht="17.25">
      <c r="E307" s="6"/>
      <c r="F307" s="6"/>
    </row>
    <row r="308" spans="5:6" ht="17.25">
      <c r="E308" s="6"/>
      <c r="F308" s="6"/>
    </row>
    <row r="309" spans="5:6" ht="17.25">
      <c r="E309" s="6"/>
      <c r="F309" s="6"/>
    </row>
    <row r="310" spans="5:6" ht="17.25">
      <c r="E310" s="6"/>
      <c r="F310" s="6"/>
    </row>
    <row r="311" spans="5:6" ht="17.25">
      <c r="E311" s="6"/>
      <c r="F311" s="6"/>
    </row>
    <row r="312" spans="5:6" ht="17.25">
      <c r="E312" s="6"/>
      <c r="F312" s="6"/>
    </row>
    <row r="313" spans="5:6" ht="17.25">
      <c r="E313" s="6"/>
      <c r="F313" s="6"/>
    </row>
    <row r="314" spans="5:6" ht="17.25">
      <c r="E314" s="6"/>
      <c r="F314" s="6"/>
    </row>
    <row r="315" spans="5:6" ht="17.25">
      <c r="E315" s="6"/>
      <c r="F315" s="6"/>
    </row>
    <row r="316" spans="5:6" ht="17.25">
      <c r="E316" s="6"/>
      <c r="F316" s="6"/>
    </row>
    <row r="317" spans="5:6" ht="17.25">
      <c r="E317" s="6"/>
      <c r="F317" s="6"/>
    </row>
    <row r="318" spans="5:6" ht="17.25">
      <c r="E318" s="6"/>
      <c r="F318" s="6"/>
    </row>
    <row r="319" spans="5:6" ht="17.25">
      <c r="E319" s="6"/>
      <c r="F319" s="6"/>
    </row>
    <row r="320" spans="5:6" ht="17.25">
      <c r="E320" s="6"/>
      <c r="F320" s="6"/>
    </row>
    <row r="321" spans="5:6" ht="17.25">
      <c r="E321" s="6"/>
      <c r="F321" s="6"/>
    </row>
    <row r="322" spans="5:6" ht="17.25">
      <c r="E322" s="6"/>
      <c r="F322" s="6"/>
    </row>
    <row r="323" spans="5:6" ht="17.25">
      <c r="E323" s="6"/>
      <c r="F323" s="6"/>
    </row>
    <row r="324" spans="5:6" ht="17.25">
      <c r="E324" s="6"/>
      <c r="F324" s="6"/>
    </row>
    <row r="325" spans="5:6" ht="17.25">
      <c r="E325" s="6"/>
      <c r="F325" s="6"/>
    </row>
    <row r="326" spans="5:6" ht="17.25">
      <c r="E326" s="6"/>
      <c r="F326" s="6"/>
    </row>
    <row r="327" spans="5:6" ht="17.25">
      <c r="E327" s="6"/>
      <c r="F327" s="6"/>
    </row>
    <row r="328" spans="5:6" ht="17.25">
      <c r="E328" s="6"/>
      <c r="F328" s="6"/>
    </row>
    <row r="329" spans="5:6" ht="17.25">
      <c r="E329" s="6"/>
      <c r="F329" s="6"/>
    </row>
    <row r="330" spans="5:6" ht="17.25">
      <c r="E330" s="6"/>
      <c r="F330" s="6"/>
    </row>
    <row r="331" spans="5:6" ht="17.25">
      <c r="E331" s="6"/>
      <c r="F331" s="6"/>
    </row>
    <row r="332" spans="5:6" ht="17.25">
      <c r="E332" s="6"/>
      <c r="F332" s="6"/>
    </row>
    <row r="333" spans="5:6" ht="17.25">
      <c r="E333" s="6"/>
      <c r="F333" s="6"/>
    </row>
    <row r="334" spans="5:6" ht="17.25">
      <c r="E334" s="6"/>
      <c r="F334" s="6"/>
    </row>
    <row r="335" spans="5:6" ht="17.25">
      <c r="E335" s="6"/>
      <c r="F335" s="6"/>
    </row>
    <row r="336" spans="5:6" ht="17.25">
      <c r="E336" s="6"/>
      <c r="F336" s="6"/>
    </row>
    <row r="337" spans="5:6" ht="17.25">
      <c r="E337" s="6"/>
      <c r="F337" s="6"/>
    </row>
    <row r="338" spans="5:6" ht="17.25">
      <c r="E338" s="6"/>
      <c r="F338" s="6"/>
    </row>
    <row r="339" spans="5:6" ht="17.25">
      <c r="E339" s="6"/>
      <c r="F339" s="6"/>
    </row>
    <row r="340" spans="5:6" ht="17.25">
      <c r="E340" s="6"/>
      <c r="F340" s="6"/>
    </row>
    <row r="341" spans="5:6" ht="17.25">
      <c r="E341" s="6"/>
      <c r="F341" s="6"/>
    </row>
    <row r="342" spans="5:6" ht="17.25">
      <c r="E342" s="6"/>
      <c r="F342" s="6"/>
    </row>
    <row r="343" spans="5:6" ht="17.25">
      <c r="E343" s="6"/>
      <c r="F343" s="6"/>
    </row>
    <row r="344" spans="5:6" ht="17.25">
      <c r="E344" s="6"/>
      <c r="F344" s="6"/>
    </row>
    <row r="345" spans="5:6" ht="17.25">
      <c r="E345" s="6"/>
      <c r="F345" s="6"/>
    </row>
    <row r="346" spans="5:6" ht="17.25">
      <c r="E346" s="6"/>
      <c r="F346" s="6"/>
    </row>
    <row r="347" spans="5:6" ht="17.25">
      <c r="E347" s="6"/>
      <c r="F347" s="6"/>
    </row>
    <row r="348" spans="5:6" ht="17.25">
      <c r="E348" s="6"/>
      <c r="F348" s="6"/>
    </row>
    <row r="349" spans="5:6" ht="17.25">
      <c r="E349" s="6"/>
      <c r="F349" s="6"/>
    </row>
    <row r="350" spans="5:6" ht="17.25">
      <c r="E350" s="6"/>
      <c r="F350" s="6"/>
    </row>
    <row r="351" spans="5:6" ht="17.25">
      <c r="E351" s="6"/>
      <c r="F351" s="6"/>
    </row>
    <row r="352" spans="5:6" ht="17.25">
      <c r="E352" s="6"/>
      <c r="F352" s="6"/>
    </row>
    <row r="353" spans="5:6" ht="17.25">
      <c r="E353" s="6"/>
      <c r="F353" s="6"/>
    </row>
    <row r="354" spans="5:6" ht="17.25">
      <c r="E354" s="6"/>
      <c r="F354" s="6"/>
    </row>
    <row r="355" spans="5:6" ht="17.25">
      <c r="E355" s="6"/>
      <c r="F355" s="6"/>
    </row>
    <row r="356" spans="5:6" ht="17.25">
      <c r="E356" s="6"/>
      <c r="F356" s="6"/>
    </row>
    <row r="357" spans="5:6" ht="17.25">
      <c r="E357" s="6"/>
      <c r="F357" s="6"/>
    </row>
    <row r="358" spans="5:6" ht="17.25">
      <c r="E358" s="6"/>
      <c r="F358" s="6"/>
    </row>
    <row r="359" spans="5:6" ht="17.25">
      <c r="E359" s="6"/>
      <c r="F359" s="6"/>
    </row>
    <row r="360" spans="5:6" ht="17.25">
      <c r="E360" s="6"/>
      <c r="F360" s="6"/>
    </row>
    <row r="361" spans="5:6" ht="17.25">
      <c r="E361" s="6"/>
      <c r="F361" s="6"/>
    </row>
    <row r="362" spans="5:6" ht="17.25">
      <c r="E362" s="6"/>
      <c r="F362" s="6"/>
    </row>
    <row r="363" spans="5:6" ht="17.25">
      <c r="E363" s="6"/>
      <c r="F363" s="6"/>
    </row>
    <row r="364" spans="5:6" ht="17.25">
      <c r="E364" s="6"/>
      <c r="F364" s="6"/>
    </row>
    <row r="365" spans="5:6" ht="17.25">
      <c r="E365" s="6"/>
      <c r="F365" s="6"/>
    </row>
    <row r="366" spans="5:6" ht="17.25">
      <c r="E366" s="6"/>
      <c r="F366" s="6"/>
    </row>
    <row r="367" spans="5:6" ht="17.25">
      <c r="E367" s="6"/>
      <c r="F367" s="6"/>
    </row>
    <row r="368" spans="5:6" ht="17.25">
      <c r="E368" s="6"/>
      <c r="F368" s="6"/>
    </row>
    <row r="369" spans="5:6" ht="17.25">
      <c r="E369" s="6"/>
      <c r="F369" s="6"/>
    </row>
    <row r="370" spans="5:6" ht="17.25">
      <c r="E370" s="6"/>
      <c r="F370" s="6"/>
    </row>
    <row r="371" spans="5:6" ht="17.25">
      <c r="E371" s="6"/>
      <c r="F371" s="6"/>
    </row>
    <row r="372" spans="5:6" ht="17.25">
      <c r="E372" s="6"/>
      <c r="F372" s="6"/>
    </row>
    <row r="373" spans="5:6" ht="17.25">
      <c r="E373" s="6"/>
      <c r="F373" s="6"/>
    </row>
    <row r="374" spans="5:6" ht="17.25">
      <c r="E374" s="6"/>
      <c r="F374" s="6"/>
    </row>
    <row r="375" spans="5:6" ht="17.25">
      <c r="E375" s="6"/>
      <c r="F375" s="6"/>
    </row>
    <row r="376" spans="5:6" ht="17.25">
      <c r="E376" s="6"/>
      <c r="F376" s="6"/>
    </row>
    <row r="377" spans="5:6" ht="17.25">
      <c r="E377" s="6"/>
      <c r="F377" s="6"/>
    </row>
    <row r="378" spans="5:6" ht="17.25">
      <c r="E378" s="6"/>
      <c r="F378" s="6"/>
    </row>
    <row r="379" spans="5:6" ht="17.25">
      <c r="E379" s="6"/>
      <c r="F379" s="6"/>
    </row>
    <row r="380" spans="5:6" ht="17.25">
      <c r="E380" s="6"/>
      <c r="F380" s="6"/>
    </row>
    <row r="381" spans="5:6" ht="17.25">
      <c r="E381" s="6"/>
      <c r="F381" s="6"/>
    </row>
    <row r="382" spans="5:6" ht="17.25">
      <c r="E382" s="6"/>
      <c r="F382" s="6"/>
    </row>
    <row r="383" spans="5:6" ht="17.25">
      <c r="E383" s="6"/>
      <c r="F383" s="6"/>
    </row>
    <row r="384" spans="5:6" ht="17.25">
      <c r="E384" s="6"/>
      <c r="F384" s="6"/>
    </row>
    <row r="385" spans="5:6" ht="17.25">
      <c r="E385" s="6"/>
      <c r="F385" s="6"/>
    </row>
    <row r="386" spans="5:6" ht="17.25">
      <c r="E386" s="6"/>
      <c r="F386" s="6"/>
    </row>
    <row r="387" spans="5:6" ht="17.25">
      <c r="E387" s="6"/>
      <c r="F387" s="6"/>
    </row>
    <row r="388" spans="5:6" ht="17.25">
      <c r="E388" s="6"/>
      <c r="F388" s="6"/>
    </row>
    <row r="389" spans="5:6" ht="17.25">
      <c r="E389" s="6"/>
      <c r="F389" s="6"/>
    </row>
    <row r="390" spans="5:6" ht="17.25">
      <c r="E390" s="6"/>
      <c r="F390" s="6"/>
    </row>
    <row r="391" spans="5:6" ht="17.25">
      <c r="E391" s="6"/>
      <c r="F391" s="6"/>
    </row>
    <row r="392" spans="5:6" ht="17.25">
      <c r="E392" s="6"/>
      <c r="F392" s="6"/>
    </row>
    <row r="393" spans="5:6" ht="17.25">
      <c r="E393" s="6"/>
      <c r="F393" s="6"/>
    </row>
    <row r="394" spans="5:6" ht="17.25">
      <c r="E394" s="6"/>
      <c r="F394" s="6"/>
    </row>
    <row r="395" spans="5:6" ht="17.25">
      <c r="E395" s="6"/>
      <c r="F395" s="6"/>
    </row>
    <row r="396" spans="5:6" ht="17.25">
      <c r="E396" s="6"/>
      <c r="F396" s="6"/>
    </row>
    <row r="397" spans="5:6" ht="17.25">
      <c r="E397" s="6"/>
      <c r="F397" s="6"/>
    </row>
    <row r="398" spans="5:6" ht="17.25">
      <c r="E398" s="6"/>
      <c r="F398" s="6"/>
    </row>
    <row r="399" spans="5:6" ht="17.25">
      <c r="E399" s="6"/>
      <c r="F399" s="6"/>
    </row>
    <row r="400" spans="5:6" ht="17.25">
      <c r="E400" s="6"/>
      <c r="F400" s="6"/>
    </row>
    <row r="401" spans="5:6" ht="17.25">
      <c r="E401" s="6"/>
      <c r="F401" s="6"/>
    </row>
    <row r="402" spans="5:6" ht="17.25">
      <c r="E402" s="6"/>
      <c r="F402" s="6"/>
    </row>
    <row r="403" spans="5:6" ht="17.25">
      <c r="E403" s="6"/>
      <c r="F403" s="6"/>
    </row>
    <row r="404" spans="5:6" ht="17.25">
      <c r="E404" s="6"/>
      <c r="F404" s="6"/>
    </row>
    <row r="405" spans="5:6" ht="17.25">
      <c r="E405" s="6"/>
      <c r="F405" s="6"/>
    </row>
    <row r="406" spans="5:6" ht="17.25">
      <c r="E406" s="6"/>
      <c r="F406" s="6"/>
    </row>
    <row r="407" spans="5:6" ht="17.25">
      <c r="E407" s="6"/>
      <c r="F407" s="6"/>
    </row>
    <row r="408" spans="5:6" ht="17.25">
      <c r="E408" s="6"/>
      <c r="F408" s="6"/>
    </row>
    <row r="409" spans="5:6" ht="17.25">
      <c r="E409" s="6"/>
      <c r="F409" s="6"/>
    </row>
    <row r="410" spans="5:6" ht="17.25">
      <c r="E410" s="6"/>
      <c r="F410" s="6"/>
    </row>
    <row r="411" spans="5:6" ht="17.25">
      <c r="E411" s="6"/>
      <c r="F411" s="6"/>
    </row>
    <row r="412" spans="5:6" ht="17.25">
      <c r="E412" s="6"/>
      <c r="F412" s="6"/>
    </row>
    <row r="413" spans="5:6" ht="17.25">
      <c r="E413" s="6"/>
      <c r="F413" s="6"/>
    </row>
    <row r="414" spans="5:6" ht="17.25">
      <c r="E414" s="6"/>
      <c r="F414" s="6"/>
    </row>
    <row r="415" spans="5:6" ht="17.25">
      <c r="E415" s="6"/>
      <c r="F415" s="6"/>
    </row>
    <row r="416" spans="5:6" ht="17.25">
      <c r="E416" s="6"/>
      <c r="F416" s="6"/>
    </row>
    <row r="417" spans="5:6" ht="17.25">
      <c r="E417" s="6"/>
      <c r="F417" s="6"/>
    </row>
    <row r="418" spans="5:6" ht="17.25">
      <c r="E418" s="6"/>
      <c r="F418" s="6"/>
    </row>
    <row r="419" spans="5:6" ht="17.25">
      <c r="E419" s="6"/>
      <c r="F419" s="6"/>
    </row>
    <row r="420" spans="5:6" ht="17.25">
      <c r="E420" s="6"/>
      <c r="F420" s="6"/>
    </row>
    <row r="421" spans="5:6" ht="17.25">
      <c r="E421" s="6"/>
      <c r="F421" s="6"/>
    </row>
    <row r="422" spans="5:6" ht="17.25">
      <c r="E422" s="6"/>
      <c r="F422" s="6"/>
    </row>
    <row r="423" spans="5:6" ht="17.25">
      <c r="E423" s="6"/>
      <c r="F423" s="6"/>
    </row>
    <row r="424" spans="5:6" ht="17.25">
      <c r="E424" s="6"/>
      <c r="F424" s="6"/>
    </row>
    <row r="425" spans="5:6" ht="17.25">
      <c r="E425" s="6"/>
      <c r="F425" s="6"/>
    </row>
    <row r="426" spans="5:6" ht="17.25">
      <c r="E426" s="6"/>
      <c r="F426" s="6"/>
    </row>
    <row r="427" spans="5:6" ht="17.25">
      <c r="E427" s="6"/>
      <c r="F427" s="6"/>
    </row>
    <row r="428" spans="5:6" ht="17.25">
      <c r="E428" s="6"/>
      <c r="F428" s="6"/>
    </row>
    <row r="429" spans="5:6" ht="17.25">
      <c r="E429" s="6"/>
      <c r="F429" s="6"/>
    </row>
    <row r="430" spans="5:6" ht="17.25">
      <c r="E430" s="6"/>
      <c r="F430" s="6"/>
    </row>
    <row r="431" spans="5:6" ht="17.25">
      <c r="E431" s="6"/>
      <c r="F431" s="6"/>
    </row>
    <row r="432" spans="5:6" ht="17.25">
      <c r="E432" s="6"/>
      <c r="F432" s="6"/>
    </row>
    <row r="433" spans="5:6" ht="17.25">
      <c r="E433" s="6"/>
      <c r="F433" s="6"/>
    </row>
    <row r="434" spans="5:6" ht="17.25">
      <c r="E434" s="6"/>
      <c r="F434" s="6"/>
    </row>
    <row r="435" spans="5:6" ht="17.25">
      <c r="E435" s="6"/>
      <c r="F435" s="6"/>
    </row>
    <row r="436" spans="5:6" ht="17.25">
      <c r="E436" s="6"/>
      <c r="F436" s="6"/>
    </row>
    <row r="437" spans="5:6" ht="17.25">
      <c r="E437" s="6"/>
      <c r="F437" s="6"/>
    </row>
    <row r="438" spans="5:6" ht="17.25">
      <c r="E438" s="6"/>
      <c r="F438" s="6"/>
    </row>
    <row r="439" spans="5:6" ht="17.25">
      <c r="E439" s="6"/>
      <c r="F439" s="6"/>
    </row>
    <row r="440" spans="5:6" ht="17.25">
      <c r="E440" s="6"/>
      <c r="F440" s="6"/>
    </row>
    <row r="441" spans="5:6" ht="17.25">
      <c r="E441" s="6"/>
      <c r="F441" s="6"/>
    </row>
    <row r="442" spans="5:6" ht="17.25">
      <c r="E442" s="6"/>
      <c r="F442" s="6"/>
    </row>
    <row r="443" spans="5:6" ht="17.25">
      <c r="E443" s="6"/>
      <c r="F443" s="6"/>
    </row>
    <row r="444" spans="5:6" ht="17.25">
      <c r="E444" s="6"/>
      <c r="F444" s="6"/>
    </row>
    <row r="445" spans="5:6" ht="17.25">
      <c r="E445" s="6"/>
      <c r="F445" s="6"/>
    </row>
    <row r="446" spans="5:6" ht="17.25">
      <c r="E446" s="6"/>
      <c r="F446" s="6"/>
    </row>
    <row r="447" spans="5:6" ht="17.25">
      <c r="E447" s="6"/>
      <c r="F447" s="6"/>
    </row>
    <row r="448" spans="5:6" ht="17.25">
      <c r="E448" s="6"/>
      <c r="F448" s="6"/>
    </row>
    <row r="449" spans="5:6" ht="17.25">
      <c r="E449" s="6"/>
      <c r="F449" s="6"/>
    </row>
    <row r="450" spans="5:6" ht="17.25">
      <c r="E450" s="6"/>
      <c r="F450" s="6"/>
    </row>
    <row r="451" spans="5:6" ht="17.25">
      <c r="E451" s="6"/>
      <c r="F451" s="6"/>
    </row>
    <row r="452" spans="5:6" ht="17.25">
      <c r="E452" s="6"/>
      <c r="F452" s="6"/>
    </row>
    <row r="453" spans="5:6" ht="17.25">
      <c r="E453" s="6"/>
      <c r="F453" s="6"/>
    </row>
    <row r="454" spans="5:6" ht="17.25">
      <c r="E454" s="6"/>
      <c r="F454" s="6"/>
    </row>
    <row r="455" spans="5:6" ht="17.25">
      <c r="E455" s="6"/>
      <c r="F455" s="6"/>
    </row>
    <row r="456" spans="5:6" ht="17.25">
      <c r="E456" s="6"/>
      <c r="F456" s="6"/>
    </row>
    <row r="457" spans="5:6" ht="17.25">
      <c r="E457" s="6"/>
      <c r="F457" s="6"/>
    </row>
    <row r="458" spans="5:6" ht="17.25">
      <c r="E458" s="6"/>
      <c r="F458" s="6"/>
    </row>
    <row r="459" spans="5:6" ht="17.25">
      <c r="E459" s="6"/>
      <c r="F459" s="6"/>
    </row>
    <row r="460" spans="5:6" ht="17.25">
      <c r="E460" s="6"/>
      <c r="F460" s="6"/>
    </row>
    <row r="461" spans="5:6" ht="17.25">
      <c r="E461" s="6"/>
      <c r="F461" s="6"/>
    </row>
    <row r="462" spans="5:6" ht="17.25">
      <c r="E462" s="6"/>
      <c r="F462" s="6"/>
    </row>
    <row r="463" spans="5:6" ht="17.25">
      <c r="E463" s="6"/>
      <c r="F463" s="6"/>
    </row>
    <row r="464" spans="5:6" ht="17.25">
      <c r="E464" s="6"/>
      <c r="F464" s="6"/>
    </row>
    <row r="465" spans="5:6" ht="17.25">
      <c r="E465" s="6"/>
      <c r="F465" s="6"/>
    </row>
    <row r="466" spans="5:6" ht="17.25">
      <c r="E466" s="6"/>
      <c r="F466" s="6"/>
    </row>
    <row r="467" spans="5:6" ht="17.25">
      <c r="E467" s="6"/>
      <c r="F467" s="6"/>
    </row>
    <row r="468" spans="5:6" ht="17.25">
      <c r="E468" s="6"/>
      <c r="F468" s="6"/>
    </row>
    <row r="469" spans="5:6" ht="17.25">
      <c r="E469" s="6"/>
      <c r="F469" s="6"/>
    </row>
    <row r="470" spans="5:6" ht="17.25">
      <c r="E470" s="6"/>
      <c r="F470" s="6"/>
    </row>
    <row r="471" spans="5:6" ht="17.25">
      <c r="E471" s="6"/>
      <c r="F471" s="6"/>
    </row>
    <row r="472" spans="5:6" ht="17.25">
      <c r="E472" s="6"/>
      <c r="F472" s="6"/>
    </row>
    <row r="473" spans="5:6" ht="17.25">
      <c r="E473" s="6"/>
      <c r="F473" s="6"/>
    </row>
    <row r="474" spans="5:6" ht="17.25">
      <c r="E474" s="6"/>
      <c r="F474" s="6"/>
    </row>
    <row r="475" spans="5:6" ht="17.25">
      <c r="E475" s="6"/>
      <c r="F475" s="6"/>
    </row>
    <row r="476" spans="5:6" ht="17.25">
      <c r="E476" s="6"/>
      <c r="F476" s="6"/>
    </row>
    <row r="477" spans="5:6" ht="17.25">
      <c r="E477" s="6"/>
      <c r="F477" s="6"/>
    </row>
    <row r="478" spans="5:6" ht="17.25">
      <c r="E478" s="6"/>
      <c r="F478" s="6"/>
    </row>
    <row r="479" spans="5:6" ht="17.25">
      <c r="E479" s="6"/>
      <c r="F479" s="6"/>
    </row>
    <row r="480" spans="5:6" ht="17.25">
      <c r="E480" s="6"/>
      <c r="F480" s="6"/>
    </row>
    <row r="481" spans="5:6" ht="17.25">
      <c r="E481" s="6"/>
      <c r="F481" s="6"/>
    </row>
    <row r="482" spans="5:6" ht="17.25">
      <c r="E482" s="6"/>
      <c r="F482" s="6"/>
    </row>
    <row r="483" spans="5:6" ht="17.25">
      <c r="E483" s="6"/>
      <c r="F483" s="6"/>
    </row>
    <row r="484" spans="5:6" ht="17.25">
      <c r="E484" s="6"/>
      <c r="F484" s="6"/>
    </row>
    <row r="485" spans="5:6" ht="17.25">
      <c r="E485" s="6"/>
      <c r="F485" s="6"/>
    </row>
    <row r="486" spans="5:6" ht="17.25">
      <c r="E486" s="6"/>
      <c r="F486" s="6"/>
    </row>
    <row r="487" spans="5:6" ht="17.25">
      <c r="E487" s="6"/>
      <c r="F487" s="6"/>
    </row>
    <row r="488" spans="5:6" ht="17.25">
      <c r="E488" s="6"/>
      <c r="F488" s="6"/>
    </row>
    <row r="489" spans="5:6" ht="17.25">
      <c r="E489" s="6"/>
      <c r="F489" s="6"/>
    </row>
    <row r="490" spans="5:6" ht="17.25">
      <c r="E490" s="6"/>
      <c r="F490" s="6"/>
    </row>
    <row r="491" spans="5:6" ht="17.25">
      <c r="E491" s="6"/>
      <c r="F491" s="6"/>
    </row>
    <row r="492" spans="5:6" ht="17.25">
      <c r="E492" s="6"/>
      <c r="F492" s="6"/>
    </row>
    <row r="493" spans="5:6" ht="17.25">
      <c r="E493" s="6"/>
      <c r="F493" s="6"/>
    </row>
    <row r="494" spans="5:6" ht="17.25">
      <c r="E494" s="6"/>
      <c r="F494" s="6"/>
    </row>
    <row r="495" spans="5:6" ht="17.25">
      <c r="E495" s="6"/>
      <c r="F495" s="6"/>
    </row>
    <row r="496" spans="5:6" ht="17.25">
      <c r="E496" s="6"/>
      <c r="F496" s="6"/>
    </row>
    <row r="497" spans="5:6" ht="17.25">
      <c r="E497" s="6"/>
      <c r="F497" s="6"/>
    </row>
    <row r="498" spans="5:6" ht="17.25">
      <c r="E498" s="6"/>
      <c r="F498" s="6"/>
    </row>
    <row r="499" spans="5:6" ht="17.25">
      <c r="E499" s="6"/>
      <c r="F499" s="6"/>
    </row>
    <row r="500" spans="5:6" ht="17.25">
      <c r="E500" s="6"/>
      <c r="F500" s="6"/>
    </row>
    <row r="501" spans="5:6" ht="17.25">
      <c r="E501" s="6"/>
      <c r="F501" s="6"/>
    </row>
    <row r="502" spans="5:6" ht="17.25">
      <c r="E502" s="6"/>
      <c r="F502" s="6"/>
    </row>
    <row r="503" spans="5:6" ht="17.25">
      <c r="E503" s="6"/>
      <c r="F503" s="6"/>
    </row>
    <row r="504" spans="5:6" ht="17.25">
      <c r="E504" s="6"/>
      <c r="F504" s="6"/>
    </row>
    <row r="505" spans="5:6" ht="17.25">
      <c r="E505" s="6"/>
      <c r="F505" s="6"/>
    </row>
    <row r="506" spans="5:6" ht="17.25">
      <c r="E506" s="6"/>
      <c r="F506" s="6"/>
    </row>
    <row r="507" spans="5:6" ht="17.25">
      <c r="E507" s="6"/>
      <c r="F507" s="6"/>
    </row>
    <row r="508" spans="5:6" ht="17.25">
      <c r="E508" s="6"/>
      <c r="F508" s="6"/>
    </row>
    <row r="509" spans="5:6" ht="17.25">
      <c r="E509" s="6"/>
      <c r="F509" s="6"/>
    </row>
    <row r="510" spans="5:6" ht="17.25">
      <c r="E510" s="6"/>
      <c r="F510" s="6"/>
    </row>
    <row r="511" spans="5:6" ht="17.25">
      <c r="E511" s="6"/>
      <c r="F511" s="6"/>
    </row>
    <row r="512" spans="5:6" ht="17.25">
      <c r="E512" s="6"/>
      <c r="F512" s="6"/>
    </row>
    <row r="513" spans="5:6" ht="17.25">
      <c r="E513" s="6"/>
      <c r="F513" s="6"/>
    </row>
    <row r="514" spans="5:6" ht="17.25">
      <c r="E514" s="6"/>
      <c r="F514" s="6"/>
    </row>
    <row r="515" spans="5:6" ht="17.25">
      <c r="E515" s="6"/>
      <c r="F515" s="6"/>
    </row>
    <row r="516" spans="5:6" ht="17.25">
      <c r="E516" s="6"/>
      <c r="F516" s="6"/>
    </row>
    <row r="517" spans="5:6" ht="17.25">
      <c r="E517" s="6"/>
      <c r="F517" s="6"/>
    </row>
    <row r="518" spans="5:6" ht="17.25">
      <c r="E518" s="6"/>
      <c r="F518" s="6"/>
    </row>
    <row r="519" spans="5:6" ht="17.25">
      <c r="E519" s="6"/>
      <c r="F519" s="6"/>
    </row>
    <row r="520" spans="5:6" ht="17.25">
      <c r="E520" s="6"/>
      <c r="F520" s="6"/>
    </row>
    <row r="521" spans="5:6" ht="17.25">
      <c r="E521" s="6"/>
      <c r="F521" s="6"/>
    </row>
    <row r="522" spans="5:6" ht="17.25">
      <c r="E522" s="6"/>
      <c r="F522" s="6"/>
    </row>
    <row r="523" spans="5:6" ht="17.25">
      <c r="E523" s="6"/>
      <c r="F523" s="6"/>
    </row>
    <row r="524" spans="5:6" ht="17.25">
      <c r="E524" s="6"/>
      <c r="F524" s="6"/>
    </row>
    <row r="525" spans="5:6" ht="17.25">
      <c r="E525" s="6"/>
      <c r="F525" s="6"/>
    </row>
    <row r="526" spans="5:6" ht="17.25">
      <c r="E526" s="6"/>
      <c r="F526" s="6"/>
    </row>
    <row r="527" spans="5:6" ht="17.25">
      <c r="E527" s="6"/>
      <c r="F527" s="6"/>
    </row>
    <row r="528" spans="5:6" ht="17.25">
      <c r="E528" s="6"/>
      <c r="F528" s="6"/>
    </row>
    <row r="529" spans="5:6" ht="17.25">
      <c r="E529" s="6"/>
      <c r="F529" s="6"/>
    </row>
    <row r="530" spans="5:6" ht="17.25">
      <c r="E530" s="6"/>
      <c r="F530" s="6"/>
    </row>
    <row r="531" spans="5:6" ht="17.25">
      <c r="E531" s="6"/>
      <c r="F531" s="6"/>
    </row>
    <row r="532" spans="5:6" ht="17.25">
      <c r="E532" s="6"/>
      <c r="F532" s="6"/>
    </row>
    <row r="533" spans="5:6" ht="17.25">
      <c r="E533" s="6"/>
      <c r="F533" s="6"/>
    </row>
    <row r="534" spans="5:6" ht="17.25">
      <c r="E534" s="6"/>
      <c r="F534" s="6"/>
    </row>
    <row r="535" spans="5:6" ht="17.25">
      <c r="E535" s="6"/>
      <c r="F535" s="6"/>
    </row>
    <row r="536" spans="5:6" ht="17.25">
      <c r="E536" s="6"/>
      <c r="F536" s="6"/>
    </row>
    <row r="537" spans="5:6" ht="17.25">
      <c r="E537" s="6"/>
      <c r="F537" s="6"/>
    </row>
    <row r="538" spans="5:6" ht="17.25">
      <c r="E538" s="6"/>
      <c r="F538" s="6"/>
    </row>
    <row r="539" spans="5:6" ht="17.25">
      <c r="E539" s="6"/>
      <c r="F539" s="6"/>
    </row>
    <row r="540" spans="5:6" ht="17.25">
      <c r="E540" s="6"/>
      <c r="F540" s="6"/>
    </row>
    <row r="541" spans="5:6" ht="17.25">
      <c r="E541" s="6"/>
      <c r="F541" s="6"/>
    </row>
    <row r="542" spans="5:6" ht="17.25">
      <c r="E542" s="6"/>
      <c r="F542" s="6"/>
    </row>
    <row r="543" spans="5:6" ht="17.25">
      <c r="E543" s="6"/>
      <c r="F543" s="6"/>
    </row>
    <row r="544" spans="5:6" ht="17.25">
      <c r="E544" s="6"/>
      <c r="F544" s="6"/>
    </row>
    <row r="545" spans="5:6" ht="17.25">
      <c r="E545" s="6"/>
      <c r="F545" s="6"/>
    </row>
    <row r="546" spans="5:6" ht="17.25">
      <c r="E546" s="6"/>
      <c r="F546" s="6"/>
    </row>
    <row r="547" spans="5:6" ht="17.25">
      <c r="E547" s="6"/>
      <c r="F547" s="6"/>
    </row>
    <row r="548" spans="5:6" ht="17.25">
      <c r="E548" s="6"/>
      <c r="F548" s="6"/>
    </row>
    <row r="549" spans="5:6" ht="17.25">
      <c r="E549" s="6"/>
      <c r="F549" s="6"/>
    </row>
    <row r="550" spans="5:6" ht="17.25">
      <c r="E550" s="6"/>
      <c r="F550" s="6"/>
    </row>
    <row r="551" spans="5:6" ht="17.25">
      <c r="E551" s="6"/>
      <c r="F551" s="6"/>
    </row>
    <row r="552" spans="5:6" ht="17.25">
      <c r="E552" s="6"/>
      <c r="F552" s="6"/>
    </row>
    <row r="553" spans="5:6" ht="17.25">
      <c r="E553" s="6"/>
      <c r="F553" s="6"/>
    </row>
    <row r="554" spans="5:6" ht="17.25">
      <c r="E554" s="6"/>
      <c r="F554" s="6"/>
    </row>
    <row r="555" spans="5:6" ht="17.25">
      <c r="E555" s="6"/>
      <c r="F555" s="6"/>
    </row>
    <row r="556" spans="5:6" ht="17.25">
      <c r="E556" s="6"/>
      <c r="F556" s="6"/>
    </row>
    <row r="557" spans="5:6" ht="17.25">
      <c r="E557" s="6"/>
      <c r="F557" s="6"/>
    </row>
    <row r="558" spans="5:6" ht="17.25">
      <c r="E558" s="6"/>
      <c r="F558" s="6"/>
    </row>
    <row r="559" spans="5:6" ht="17.25">
      <c r="E559" s="6"/>
      <c r="F559" s="6"/>
    </row>
    <row r="560" spans="5:6" ht="17.25">
      <c r="E560" s="6"/>
      <c r="F560" s="6"/>
    </row>
    <row r="561" spans="5:6" ht="17.25">
      <c r="E561" s="6"/>
      <c r="F561" s="6"/>
    </row>
    <row r="562" spans="5:6" ht="17.25">
      <c r="E562" s="6"/>
      <c r="F562" s="6"/>
    </row>
    <row r="563" spans="5:6" ht="17.25">
      <c r="E563" s="6"/>
      <c r="F563" s="6"/>
    </row>
    <row r="564" spans="5:6" ht="17.25">
      <c r="E564" s="6"/>
      <c r="F564" s="6"/>
    </row>
    <row r="565" spans="5:6" ht="17.25">
      <c r="E565" s="6"/>
      <c r="F565" s="6"/>
    </row>
    <row r="566" spans="5:6" ht="17.25">
      <c r="E566" s="6"/>
      <c r="F566" s="6"/>
    </row>
    <row r="567" spans="5:6" ht="17.25">
      <c r="E567" s="6"/>
      <c r="F567" s="6"/>
    </row>
    <row r="568" spans="5:6" ht="17.25">
      <c r="E568" s="6"/>
      <c r="F568" s="6"/>
    </row>
    <row r="569" spans="5:6" ht="17.25">
      <c r="E569" s="6"/>
      <c r="F569" s="6"/>
    </row>
  </sheetData>
  <mergeCells count="3">
    <mergeCell ref="A60:F61"/>
    <mergeCell ref="A1:F1"/>
    <mergeCell ref="A2:F2"/>
  </mergeCells>
  <printOptions horizontalCentered="1"/>
  <pageMargins left="0.7" right="0.511811023622047" top="0.761811024" bottom="0.854330709" header="0.511811023622047" footer="0.31496062992126"/>
  <pageSetup fitToHeight="1" fitToWidth="1" horizontalDpi="300" verticalDpi="300" orientation="portrait" paperSize="9" scale="70" r:id="rId1"/>
  <headerFooter alignWithMargins="0">
    <oddFooter xml:space="preserve">&amp;L&amp;8&amp;D&amp;T&amp;C&amp;8 2&amp;R&amp;8&amp;F &amp;A </oddFooter>
  </headerFooter>
</worksheet>
</file>

<file path=xl/worksheets/sheet3.xml><?xml version="1.0" encoding="utf-8"?>
<worksheet xmlns="http://schemas.openxmlformats.org/spreadsheetml/2006/main" xmlns:r="http://schemas.openxmlformats.org/officeDocument/2006/relationships">
  <dimension ref="A1:L47"/>
  <sheetViews>
    <sheetView view="pageBreakPreview" zoomScale="75" zoomScaleNormal="75" zoomScaleSheetLayoutView="75" workbookViewId="0" topLeftCell="A7">
      <selection activeCell="D13" sqref="D13"/>
    </sheetView>
  </sheetViews>
  <sheetFormatPr defaultColWidth="9.140625" defaultRowHeight="12.75"/>
  <cols>
    <col min="1" max="1" width="14.00390625" style="2" customWidth="1"/>
    <col min="2" max="2" width="21.8515625" style="2" customWidth="1"/>
    <col min="3" max="3" width="17.00390625" style="2" customWidth="1"/>
    <col min="4" max="4" width="16.00390625" style="15" customWidth="1"/>
    <col min="5" max="5" width="14.8515625" style="15" customWidth="1"/>
    <col min="6" max="6" width="15.421875" style="4" hidden="1" customWidth="1"/>
    <col min="7" max="7" width="15.57421875" style="15" customWidth="1"/>
    <col min="8" max="9" width="16.57421875" style="4" customWidth="1"/>
    <col min="10" max="10" width="14.00390625" style="15" customWidth="1"/>
    <col min="11" max="11" width="0.9921875" style="2" hidden="1" customWidth="1"/>
    <col min="12" max="12" width="15.8515625" style="2" hidden="1" customWidth="1"/>
    <col min="13" max="15" width="0" style="2" hidden="1" customWidth="1"/>
    <col min="16" max="16384" width="9.140625" style="2" customWidth="1"/>
  </cols>
  <sheetData>
    <row r="1" spans="1:10" ht="17.25">
      <c r="A1" s="397" t="s">
        <v>134</v>
      </c>
      <c r="B1" s="372"/>
      <c r="C1" s="372"/>
      <c r="D1" s="372"/>
      <c r="E1" s="372"/>
      <c r="F1" s="372"/>
      <c r="G1" s="372"/>
      <c r="H1" s="372"/>
      <c r="I1" s="372"/>
      <c r="J1" s="372"/>
    </row>
    <row r="2" spans="1:10" ht="17.25">
      <c r="A2" s="398" t="s">
        <v>142</v>
      </c>
      <c r="B2" s="399"/>
      <c r="C2" s="399"/>
      <c r="D2" s="399"/>
      <c r="E2" s="399"/>
      <c r="F2" s="399"/>
      <c r="G2" s="399"/>
      <c r="H2" s="399"/>
      <c r="I2" s="399"/>
      <c r="J2" s="399"/>
    </row>
    <row r="4" ht="17.25">
      <c r="A4" s="1" t="s">
        <v>171</v>
      </c>
    </row>
    <row r="5" ht="17.25">
      <c r="A5" s="1" t="s">
        <v>360</v>
      </c>
    </row>
    <row r="6" spans="1:10" ht="17.25">
      <c r="A6" s="13" t="s">
        <v>124</v>
      </c>
      <c r="D6" s="375" t="s">
        <v>168</v>
      </c>
      <c r="E6" s="376"/>
      <c r="F6" s="247"/>
      <c r="G6" s="17" t="s">
        <v>169</v>
      </c>
      <c r="H6" s="5"/>
      <c r="I6" s="5"/>
      <c r="J6" s="17"/>
    </row>
    <row r="7" spans="1:10" ht="17.25">
      <c r="A7" s="1"/>
      <c r="C7" s="17" t="s">
        <v>70</v>
      </c>
      <c r="D7" s="17" t="s">
        <v>70</v>
      </c>
      <c r="E7" s="17" t="s">
        <v>225</v>
      </c>
      <c r="F7" s="247" t="s">
        <v>367</v>
      </c>
      <c r="G7" s="17" t="s">
        <v>276</v>
      </c>
      <c r="H7" s="5"/>
      <c r="I7" s="5" t="s">
        <v>242</v>
      </c>
      <c r="J7" s="17" t="s">
        <v>112</v>
      </c>
    </row>
    <row r="8" spans="1:10" ht="17.25">
      <c r="A8" s="1"/>
      <c r="C8" s="18" t="s">
        <v>109</v>
      </c>
      <c r="D8" s="18" t="s">
        <v>177</v>
      </c>
      <c r="E8" s="18" t="s">
        <v>226</v>
      </c>
      <c r="F8" s="248" t="s">
        <v>218</v>
      </c>
      <c r="G8" s="18" t="s">
        <v>277</v>
      </c>
      <c r="H8" s="127" t="s">
        <v>112</v>
      </c>
      <c r="I8" s="127" t="s">
        <v>324</v>
      </c>
      <c r="J8" s="18" t="s">
        <v>325</v>
      </c>
    </row>
    <row r="9" spans="3:10" ht="17.25">
      <c r="C9" s="14" t="s">
        <v>64</v>
      </c>
      <c r="D9" s="14" t="s">
        <v>64</v>
      </c>
      <c r="E9" s="14" t="s">
        <v>64</v>
      </c>
      <c r="F9" s="249" t="s">
        <v>64</v>
      </c>
      <c r="G9" s="14" t="s">
        <v>64</v>
      </c>
      <c r="H9" s="14" t="s">
        <v>64</v>
      </c>
      <c r="I9" s="14" t="s">
        <v>64</v>
      </c>
      <c r="J9" s="14" t="s">
        <v>64</v>
      </c>
    </row>
    <row r="10" ht="17.25">
      <c r="F10" s="246"/>
    </row>
    <row r="11" spans="1:10" ht="17.25">
      <c r="A11" s="31" t="s">
        <v>238</v>
      </c>
      <c r="B11" s="31"/>
      <c r="C11" s="15">
        <v>52000</v>
      </c>
      <c r="D11" s="15">
        <v>5218</v>
      </c>
      <c r="E11" s="15">
        <v>97</v>
      </c>
      <c r="F11" s="250">
        <v>0</v>
      </c>
      <c r="G11" s="19">
        <v>-31612</v>
      </c>
      <c r="H11" s="128">
        <f>SUM(C11:G11)</f>
        <v>25703</v>
      </c>
      <c r="I11" s="134">
        <v>0</v>
      </c>
      <c r="J11" s="15">
        <f>SUM(C11:G11)</f>
        <v>25703</v>
      </c>
    </row>
    <row r="12" spans="1:9" ht="10.5" customHeight="1">
      <c r="A12" s="24"/>
      <c r="B12" s="24"/>
      <c r="C12" s="24"/>
      <c r="F12" s="250"/>
      <c r="I12" s="134"/>
    </row>
    <row r="13" spans="1:10" ht="33" customHeight="1">
      <c r="A13" s="374" t="s">
        <v>227</v>
      </c>
      <c r="B13" s="374"/>
      <c r="C13" s="67">
        <v>0</v>
      </c>
      <c r="D13" s="67">
        <v>0</v>
      </c>
      <c r="E13" s="100">
        <v>-381</v>
      </c>
      <c r="F13" s="251">
        <v>0</v>
      </c>
      <c r="G13" s="67">
        <v>0</v>
      </c>
      <c r="H13" s="165">
        <f>SUM(C13:G13)</f>
        <v>-381</v>
      </c>
      <c r="I13" s="135">
        <v>0</v>
      </c>
      <c r="J13" s="100">
        <f>H13+I13</f>
        <v>-381</v>
      </c>
    </row>
    <row r="14" spans="1:10" ht="9.75" customHeight="1">
      <c r="A14" s="24"/>
      <c r="B14" s="24"/>
      <c r="C14" s="162"/>
      <c r="D14" s="162"/>
      <c r="E14" s="67"/>
      <c r="F14" s="251"/>
      <c r="G14" s="67"/>
      <c r="H14" s="106"/>
      <c r="I14" s="135"/>
      <c r="J14" s="100"/>
    </row>
    <row r="15" spans="1:12" ht="17.25">
      <c r="A15" s="31" t="s">
        <v>194</v>
      </c>
      <c r="B15" s="31"/>
      <c r="C15" s="67">
        <v>0</v>
      </c>
      <c r="D15" s="67">
        <v>0</v>
      </c>
      <c r="E15" s="67">
        <v>0</v>
      </c>
      <c r="F15" s="251">
        <v>0</v>
      </c>
      <c r="G15" s="100">
        <f>'Income Statement'!I29</f>
        <v>-20771</v>
      </c>
      <c r="H15" s="165">
        <f>SUM(C15:G15)</f>
        <v>-20771</v>
      </c>
      <c r="I15" s="166">
        <f>'Income Statement'!I30</f>
        <v>130</v>
      </c>
      <c r="J15" s="100">
        <f>H15+I15</f>
        <v>-20641</v>
      </c>
      <c r="L15" s="13"/>
    </row>
    <row r="16" spans="1:10" ht="12" customHeight="1">
      <c r="A16" s="31"/>
      <c r="B16" s="31"/>
      <c r="C16" s="67"/>
      <c r="D16" s="67"/>
      <c r="E16" s="67"/>
      <c r="F16" s="251"/>
      <c r="G16" s="100"/>
      <c r="H16" s="167"/>
      <c r="I16" s="166"/>
      <c r="J16" s="100"/>
    </row>
    <row r="17" spans="1:10" ht="17.25">
      <c r="A17" s="31" t="s">
        <v>354</v>
      </c>
      <c r="B17" s="31"/>
      <c r="C17" s="67"/>
      <c r="D17" s="67"/>
      <c r="E17" s="67"/>
      <c r="F17" s="251"/>
      <c r="G17" s="100"/>
      <c r="H17" s="167"/>
      <c r="I17" s="166"/>
      <c r="J17" s="100"/>
    </row>
    <row r="18" spans="1:10" ht="21" customHeight="1">
      <c r="A18" s="255" t="s">
        <v>368</v>
      </c>
      <c r="B18" s="31"/>
      <c r="C18" s="67">
        <v>5200</v>
      </c>
      <c r="D18" s="67">
        <v>0</v>
      </c>
      <c r="E18" s="67">
        <v>0</v>
      </c>
      <c r="F18" s="251">
        <v>0</v>
      </c>
      <c r="G18" s="100">
        <v>0</v>
      </c>
      <c r="H18" s="167">
        <f>SUM(C18:G18)</f>
        <v>5200</v>
      </c>
      <c r="I18" s="135">
        <v>0</v>
      </c>
      <c r="J18" s="67">
        <v>5200</v>
      </c>
    </row>
    <row r="19" spans="1:10" ht="21" customHeight="1">
      <c r="A19" s="255" t="s">
        <v>369</v>
      </c>
      <c r="B19" s="31"/>
      <c r="C19" s="67">
        <v>10000</v>
      </c>
      <c r="D19" s="67">
        <v>0</v>
      </c>
      <c r="E19" s="67">
        <v>0</v>
      </c>
      <c r="F19" s="251">
        <v>0</v>
      </c>
      <c r="G19" s="100">
        <v>0</v>
      </c>
      <c r="H19" s="167">
        <f>SUM(C19:G19)</f>
        <v>10000</v>
      </c>
      <c r="I19" s="135">
        <v>0</v>
      </c>
      <c r="J19" s="67">
        <f>SUM(H19:I19)</f>
        <v>10000</v>
      </c>
    </row>
    <row r="20" spans="1:10" ht="18" customHeight="1">
      <c r="A20" s="31" t="s">
        <v>253</v>
      </c>
      <c r="B20" s="31"/>
      <c r="C20" s="67">
        <v>0</v>
      </c>
      <c r="D20" s="67">
        <v>0</v>
      </c>
      <c r="E20" s="67">
        <v>0</v>
      </c>
      <c r="F20" s="251">
        <v>0</v>
      </c>
      <c r="G20" s="100">
        <v>0</v>
      </c>
      <c r="H20" s="167">
        <v>0</v>
      </c>
      <c r="I20" s="166">
        <v>440</v>
      </c>
      <c r="J20" s="100">
        <f>H20+I20</f>
        <v>440</v>
      </c>
    </row>
    <row r="21" spans="1:10" ht="17.25">
      <c r="A21" s="31"/>
      <c r="B21" s="31"/>
      <c r="C21" s="162"/>
      <c r="D21" s="67"/>
      <c r="E21" s="67"/>
      <c r="F21" s="251"/>
      <c r="G21" s="100"/>
      <c r="H21" s="168"/>
      <c r="I21" s="166"/>
      <c r="J21" s="100"/>
    </row>
    <row r="22" spans="1:12" ht="18" thickBot="1">
      <c r="A22" s="81" t="s">
        <v>358</v>
      </c>
      <c r="B22" s="66"/>
      <c r="C22" s="129">
        <f>SUM(C10:C21)</f>
        <v>67200</v>
      </c>
      <c r="D22" s="129">
        <f>D11+D13+D15</f>
        <v>5218</v>
      </c>
      <c r="E22" s="103">
        <f>E11+E13+E15</f>
        <v>-284</v>
      </c>
      <c r="F22" s="252">
        <f>F11+F13+F15</f>
        <v>0</v>
      </c>
      <c r="G22" s="103">
        <f>G11+G13+G15</f>
        <v>-52383</v>
      </c>
      <c r="H22" s="129">
        <f>SUM(H10:H21)</f>
        <v>19751</v>
      </c>
      <c r="I22" s="129">
        <f>SUM(I11:I21)</f>
        <v>570</v>
      </c>
      <c r="J22" s="129">
        <f>SUM(J11:J21)</f>
        <v>20321</v>
      </c>
      <c r="L22" s="13">
        <f>'Balance Sheet'!D39-Equity!J22</f>
        <v>0</v>
      </c>
    </row>
    <row r="23" spans="1:10" ht="18" thickTop="1">
      <c r="A23" s="81"/>
      <c r="B23" s="66"/>
      <c r="C23" s="66"/>
      <c r="D23" s="32"/>
      <c r="E23" s="32"/>
      <c r="F23" s="253"/>
      <c r="G23" s="361">
        <f>E22+G22</f>
        <v>-52667</v>
      </c>
      <c r="H23" s="5"/>
      <c r="I23" s="138"/>
      <c r="J23" s="32"/>
    </row>
    <row r="24" spans="1:10" ht="17.25">
      <c r="A24" s="82" t="s">
        <v>124</v>
      </c>
      <c r="B24" s="66"/>
      <c r="C24" s="66"/>
      <c r="D24" s="32"/>
      <c r="E24" s="32"/>
      <c r="F24" s="253"/>
      <c r="G24" s="32" t="s">
        <v>124</v>
      </c>
      <c r="H24" s="5"/>
      <c r="I24" s="5"/>
      <c r="J24" s="32"/>
    </row>
    <row r="25" spans="1:10" ht="17.25">
      <c r="A25" s="13" t="s">
        <v>124</v>
      </c>
      <c r="D25" s="375" t="s">
        <v>168</v>
      </c>
      <c r="E25" s="376"/>
      <c r="F25" s="247"/>
      <c r="G25" s="17" t="s">
        <v>169</v>
      </c>
      <c r="H25" s="5"/>
      <c r="I25" s="5"/>
      <c r="J25" s="17"/>
    </row>
    <row r="26" spans="1:10" ht="17.25">
      <c r="A26" s="1"/>
      <c r="C26" s="17" t="s">
        <v>70</v>
      </c>
      <c r="D26" s="17" t="s">
        <v>70</v>
      </c>
      <c r="E26" s="17" t="s">
        <v>225</v>
      </c>
      <c r="F26" s="247" t="s">
        <v>367</v>
      </c>
      <c r="G26" s="17" t="s">
        <v>276</v>
      </c>
      <c r="H26" s="5"/>
      <c r="I26" s="5" t="s">
        <v>242</v>
      </c>
      <c r="J26" s="17" t="s">
        <v>112</v>
      </c>
    </row>
    <row r="27" spans="1:10" ht="17.25">
      <c r="A27" s="1"/>
      <c r="C27" s="18" t="s">
        <v>109</v>
      </c>
      <c r="D27" s="18" t="s">
        <v>177</v>
      </c>
      <c r="E27" s="18" t="s">
        <v>226</v>
      </c>
      <c r="F27" s="248" t="s">
        <v>218</v>
      </c>
      <c r="G27" s="18" t="s">
        <v>277</v>
      </c>
      <c r="H27" s="127" t="s">
        <v>112</v>
      </c>
      <c r="I27" s="127" t="s">
        <v>275</v>
      </c>
      <c r="J27" s="18" t="s">
        <v>325</v>
      </c>
    </row>
    <row r="28" spans="3:10" ht="17.25">
      <c r="C28" s="14" t="s">
        <v>64</v>
      </c>
      <c r="D28" s="14" t="s">
        <v>64</v>
      </c>
      <c r="E28" s="14" t="s">
        <v>64</v>
      </c>
      <c r="F28" s="249" t="s">
        <v>64</v>
      </c>
      <c r="G28" s="14" t="s">
        <v>64</v>
      </c>
      <c r="H28" s="14" t="s">
        <v>64</v>
      </c>
      <c r="I28" s="14" t="s">
        <v>64</v>
      </c>
      <c r="J28" s="14" t="s">
        <v>64</v>
      </c>
    </row>
    <row r="29" spans="3:6" ht="17.25">
      <c r="C29" s="15"/>
      <c r="F29" s="250"/>
    </row>
    <row r="30" spans="1:10" ht="17.25">
      <c r="A30" s="31" t="s">
        <v>211</v>
      </c>
      <c r="B30" s="31"/>
      <c r="C30" s="15">
        <v>52000</v>
      </c>
      <c r="D30" s="15">
        <v>5199</v>
      </c>
      <c r="E30" s="15">
        <v>0</v>
      </c>
      <c r="F30" s="250">
        <v>0</v>
      </c>
      <c r="G30" s="15">
        <v>7071</v>
      </c>
      <c r="H30" s="128">
        <f>SUM(C30:G30)</f>
        <v>64270</v>
      </c>
      <c r="I30" s="134">
        <v>0</v>
      </c>
      <c r="J30" s="15">
        <f>H30+I30</f>
        <v>64270</v>
      </c>
    </row>
    <row r="31" spans="1:9" ht="17.25">
      <c r="A31" s="24"/>
      <c r="B31" s="24"/>
      <c r="C31" s="24"/>
      <c r="F31" s="250"/>
      <c r="I31" s="134"/>
    </row>
    <row r="32" spans="1:10" ht="15.75" customHeight="1">
      <c r="A32" s="31" t="s">
        <v>243</v>
      </c>
      <c r="B32" s="31"/>
      <c r="C32" s="15">
        <v>0</v>
      </c>
      <c r="D32" s="15">
        <v>19</v>
      </c>
      <c r="E32" s="15">
        <v>0</v>
      </c>
      <c r="F32" s="250">
        <v>0</v>
      </c>
      <c r="G32" s="15">
        <v>0</v>
      </c>
      <c r="H32" s="128">
        <f>SUM(C32:G32)</f>
        <v>19</v>
      </c>
      <c r="I32" s="134">
        <v>0</v>
      </c>
      <c r="J32" s="15">
        <f>H32+I32</f>
        <v>19</v>
      </c>
    </row>
    <row r="33" spans="1:9" ht="18" customHeight="1">
      <c r="A33" s="377" t="s">
        <v>244</v>
      </c>
      <c r="B33" s="377"/>
      <c r="C33" s="24"/>
      <c r="F33" s="250"/>
      <c r="I33" s="134"/>
    </row>
    <row r="34" spans="1:9" ht="11.25" customHeight="1">
      <c r="A34" s="24"/>
      <c r="B34" s="24"/>
      <c r="C34" s="24"/>
      <c r="F34" s="250"/>
      <c r="I34" s="134"/>
    </row>
    <row r="35" spans="1:10" ht="31.5" customHeight="1">
      <c r="A35" s="374" t="s">
        <v>227</v>
      </c>
      <c r="B35" s="374"/>
      <c r="C35" s="67">
        <v>0</v>
      </c>
      <c r="D35" s="67">
        <v>0</v>
      </c>
      <c r="E35" s="101">
        <v>97</v>
      </c>
      <c r="F35" s="251">
        <v>0</v>
      </c>
      <c r="G35" s="67">
        <v>0</v>
      </c>
      <c r="H35" s="128">
        <f>SUM(C35:G35)</f>
        <v>97</v>
      </c>
      <c r="I35" s="135">
        <v>0</v>
      </c>
      <c r="J35" s="15">
        <f>H35+I35</f>
        <v>97</v>
      </c>
    </row>
    <row r="36" spans="1:10" ht="17.25">
      <c r="A36" s="24"/>
      <c r="B36" s="24"/>
      <c r="C36" s="24"/>
      <c r="F36" s="250"/>
      <c r="I36" s="134"/>
      <c r="J36" s="19"/>
    </row>
    <row r="37" spans="1:10" ht="17.25">
      <c r="A37" s="31" t="s">
        <v>194</v>
      </c>
      <c r="B37" s="31"/>
      <c r="C37" s="15">
        <v>0</v>
      </c>
      <c r="D37" s="15">
        <v>0</v>
      </c>
      <c r="E37" s="15">
        <v>0</v>
      </c>
      <c r="F37" s="250">
        <v>0</v>
      </c>
      <c r="G37" s="19">
        <v>-38683</v>
      </c>
      <c r="H37" s="130">
        <f>SUM(C37:G37)</f>
        <v>-38683</v>
      </c>
      <c r="I37" s="136">
        <v>0</v>
      </c>
      <c r="J37" s="19">
        <f>H37+I37</f>
        <v>-38683</v>
      </c>
    </row>
    <row r="38" spans="1:10" ht="17.25">
      <c r="A38" s="31"/>
      <c r="B38" s="31"/>
      <c r="C38" s="24"/>
      <c r="F38" s="250"/>
      <c r="G38" s="19"/>
      <c r="H38" s="49"/>
      <c r="I38" s="136"/>
      <c r="J38" s="19"/>
    </row>
    <row r="39" spans="1:10" ht="18" thickBot="1">
      <c r="A39" s="81" t="s">
        <v>229</v>
      </c>
      <c r="B39" s="66"/>
      <c r="C39" s="33">
        <f aca="true" t="shared" si="0" ref="C39:J39">SUM(C30:C38)</f>
        <v>52000</v>
      </c>
      <c r="D39" s="33">
        <f t="shared" si="0"/>
        <v>5218</v>
      </c>
      <c r="E39" s="107">
        <f t="shared" si="0"/>
        <v>97</v>
      </c>
      <c r="F39" s="254">
        <f t="shared" si="0"/>
        <v>0</v>
      </c>
      <c r="G39" s="103">
        <f t="shared" si="0"/>
        <v>-31612</v>
      </c>
      <c r="H39" s="129">
        <f t="shared" si="0"/>
        <v>25703</v>
      </c>
      <c r="I39" s="137">
        <f t="shared" si="0"/>
        <v>0</v>
      </c>
      <c r="J39" s="129">
        <f t="shared" si="0"/>
        <v>25703</v>
      </c>
    </row>
    <row r="40" spans="1:10" ht="18" thickTop="1">
      <c r="A40" s="81"/>
      <c r="B40" s="66"/>
      <c r="C40" s="32"/>
      <c r="D40" s="32"/>
      <c r="E40" s="115"/>
      <c r="F40" s="1"/>
      <c r="G40" s="116" t="s">
        <v>124</v>
      </c>
      <c r="H40" s="151" t="s">
        <v>124</v>
      </c>
      <c r="I40" s="138"/>
      <c r="J40" s="32"/>
    </row>
    <row r="41" spans="1:10" ht="34.5" customHeight="1">
      <c r="A41" s="395" t="s">
        <v>303</v>
      </c>
      <c r="B41" s="395"/>
      <c r="C41" s="395"/>
      <c r="D41" s="395"/>
      <c r="E41" s="395"/>
      <c r="F41" s="395"/>
      <c r="G41" s="395"/>
      <c r="H41" s="395"/>
      <c r="I41" s="395"/>
      <c r="J41" s="395"/>
    </row>
    <row r="42" ht="17.25" hidden="1"/>
    <row r="43" ht="17.25" hidden="1"/>
    <row r="44" ht="17.25" hidden="1"/>
    <row r="45" ht="17.25" hidden="1"/>
    <row r="46" ht="17.25" hidden="1"/>
    <row r="47" spans="1:11" ht="1.5" customHeight="1">
      <c r="A47" s="373"/>
      <c r="B47" s="373"/>
      <c r="C47" s="373"/>
      <c r="D47" s="373"/>
      <c r="E47" s="373"/>
      <c r="F47" s="373"/>
      <c r="G47" s="373"/>
      <c r="H47" s="373"/>
      <c r="I47" s="373"/>
      <c r="J47" s="373"/>
      <c r="K47" s="373"/>
    </row>
  </sheetData>
  <mergeCells count="9">
    <mergeCell ref="A41:J41"/>
    <mergeCell ref="A1:J1"/>
    <mergeCell ref="A2:J2"/>
    <mergeCell ref="A47:K47"/>
    <mergeCell ref="A13:B13"/>
    <mergeCell ref="D6:E6"/>
    <mergeCell ref="D25:E25"/>
    <mergeCell ref="A35:B35"/>
    <mergeCell ref="A33:B33"/>
  </mergeCells>
  <printOptions horizontalCentered="1"/>
  <pageMargins left="0.5" right="0.5" top="0.6" bottom="0.5" header="0.5" footer="0.25"/>
  <pageSetup horizontalDpi="300" verticalDpi="300" orientation="landscape" paperSize="9" scale="70" r:id="rId1"/>
  <headerFooter alignWithMargins="0">
    <oddFooter>&amp;L&amp;8&amp;D &amp;T&amp;C&amp;8 3&amp;R&amp;8&amp;F &amp;A</oddFooter>
  </headerFooter>
  <rowBreaks count="1" manualBreakCount="1">
    <brk id="41" max="255"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M145"/>
  <sheetViews>
    <sheetView view="pageBreakPreview" zoomScale="75" zoomScaleSheetLayoutView="75" workbookViewId="0" topLeftCell="A1">
      <pane ySplit="5" topLeftCell="BM6" activePane="bottomLeft" state="frozen"/>
      <selection pane="topLeft" activeCell="L184" sqref="L184"/>
      <selection pane="bottomLeft" activeCell="F50" sqref="F50"/>
    </sheetView>
  </sheetViews>
  <sheetFormatPr defaultColWidth="9.140625" defaultRowHeight="12.75"/>
  <cols>
    <col min="1" max="1" width="5.00390625" style="2" customWidth="1"/>
    <col min="2" max="2" width="18.140625" style="2" customWidth="1"/>
    <col min="3" max="3" width="9.140625" style="2" customWidth="1"/>
    <col min="4" max="4" width="11.8515625" style="2" customWidth="1"/>
    <col min="5" max="5" width="16.7109375" style="2" customWidth="1"/>
    <col min="6" max="6" width="14.57421875" style="15" customWidth="1"/>
    <col min="7" max="7" width="1.7109375" style="2" customWidth="1"/>
    <col min="8" max="8" width="19.57421875" style="15" customWidth="1"/>
    <col min="9" max="9" width="0.9921875" style="0" customWidth="1"/>
    <col min="10" max="10" width="18.28125" style="15" customWidth="1"/>
    <col min="11" max="11" width="1.57421875" style="2" customWidth="1"/>
    <col min="12" max="12" width="15.8515625" style="2" customWidth="1"/>
    <col min="13" max="13" width="14.421875" style="2" customWidth="1"/>
    <col min="14" max="16384" width="9.140625" style="2" customWidth="1"/>
  </cols>
  <sheetData>
    <row r="1" spans="1:10" ht="17.25">
      <c r="A1" s="397" t="s">
        <v>134</v>
      </c>
      <c r="B1" s="372"/>
      <c r="C1" s="372"/>
      <c r="D1" s="372"/>
      <c r="E1" s="372"/>
      <c r="F1" s="372"/>
      <c r="G1" s="372"/>
      <c r="H1" s="372"/>
      <c r="I1" s="372"/>
      <c r="J1" s="372"/>
    </row>
    <row r="2" spans="1:10" ht="17.25">
      <c r="A2" s="398" t="s">
        <v>159</v>
      </c>
      <c r="B2" s="399"/>
      <c r="C2" s="399"/>
      <c r="D2" s="399"/>
      <c r="E2" s="399"/>
      <c r="F2" s="399"/>
      <c r="G2" s="399"/>
      <c r="H2" s="399"/>
      <c r="I2" s="399"/>
      <c r="J2" s="399"/>
    </row>
    <row r="3" spans="6:9" ht="9" customHeight="1" hidden="1">
      <c r="F3" s="30"/>
      <c r="G3" s="51"/>
      <c r="H3" s="30"/>
      <c r="I3" s="50"/>
    </row>
    <row r="4" spans="1:9" ht="17.25" customHeight="1">
      <c r="A4" s="1" t="s">
        <v>204</v>
      </c>
      <c r="F4" s="30"/>
      <c r="G4" s="51"/>
      <c r="H4" s="30"/>
      <c r="I4" s="50"/>
    </row>
    <row r="5" spans="1:10" ht="17.25">
      <c r="A5" s="1" t="s">
        <v>360</v>
      </c>
      <c r="F5" s="30"/>
      <c r="G5" s="51"/>
      <c r="H5" s="51"/>
      <c r="I5" s="50"/>
      <c r="J5" s="2"/>
    </row>
    <row r="6" spans="1:10" ht="17.25">
      <c r="A6" s="21"/>
      <c r="F6" s="30"/>
      <c r="G6" s="51"/>
      <c r="H6" s="53" t="s">
        <v>207</v>
      </c>
      <c r="I6" s="54"/>
      <c r="J6" s="5" t="s">
        <v>207</v>
      </c>
    </row>
    <row r="7" spans="6:10" ht="17.25">
      <c r="F7" s="30"/>
      <c r="G7" s="51"/>
      <c r="H7" s="63" t="s">
        <v>179</v>
      </c>
      <c r="I7" s="64"/>
      <c r="J7" s="65" t="s">
        <v>206</v>
      </c>
    </row>
    <row r="8" spans="2:10" ht="17.25">
      <c r="B8" s="13" t="s">
        <v>124</v>
      </c>
      <c r="F8" s="30"/>
      <c r="G8" s="51"/>
      <c r="H8" s="63" t="s">
        <v>116</v>
      </c>
      <c r="I8" s="64"/>
      <c r="J8" s="65" t="s">
        <v>205</v>
      </c>
    </row>
    <row r="9" spans="6:10" ht="17.25">
      <c r="F9" s="30"/>
      <c r="G9" s="51"/>
      <c r="H9" s="63" t="s">
        <v>359</v>
      </c>
      <c r="I9" s="64"/>
      <c r="J9" s="63" t="s">
        <v>228</v>
      </c>
    </row>
    <row r="10" spans="6:10" ht="17.25">
      <c r="F10" s="30"/>
      <c r="G10" s="51"/>
      <c r="H10" s="63" t="s">
        <v>64</v>
      </c>
      <c r="I10" s="64"/>
      <c r="J10" s="65" t="s">
        <v>64</v>
      </c>
    </row>
    <row r="11" spans="1:9" ht="17.25">
      <c r="A11" s="1" t="s">
        <v>181</v>
      </c>
      <c r="F11" s="30"/>
      <c r="G11" s="51"/>
      <c r="H11" s="30"/>
      <c r="I11" s="50"/>
    </row>
    <row r="12" spans="1:10" ht="17.25">
      <c r="A12" s="2" t="s">
        <v>255</v>
      </c>
      <c r="F12" s="30"/>
      <c r="G12" s="51"/>
      <c r="H12" s="222">
        <f>'Income Statement'!I22</f>
        <v>-19790</v>
      </c>
      <c r="I12" s="223"/>
      <c r="J12" s="195">
        <f>+'Income Statement'!K22</f>
        <v>-38511</v>
      </c>
    </row>
    <row r="13" spans="1:10" ht="17.25">
      <c r="A13" s="31" t="s">
        <v>202</v>
      </c>
      <c r="B13" s="31"/>
      <c r="C13" s="31"/>
      <c r="D13" s="31"/>
      <c r="E13" s="31" t="s">
        <v>124</v>
      </c>
      <c r="F13" s="52"/>
      <c r="G13" s="51"/>
      <c r="H13" s="224"/>
      <c r="I13" s="223"/>
      <c r="J13" s="202"/>
    </row>
    <row r="14" spans="2:10" ht="17.25">
      <c r="B14" s="2" t="s">
        <v>66</v>
      </c>
      <c r="F14" s="30"/>
      <c r="G14" s="51"/>
      <c r="H14" s="200">
        <v>9714</v>
      </c>
      <c r="I14" s="223"/>
      <c r="J14" s="225">
        <v>18143</v>
      </c>
    </row>
    <row r="15" spans="2:10" ht="17.25">
      <c r="B15" s="2" t="s">
        <v>61</v>
      </c>
      <c r="F15" s="30"/>
      <c r="G15" s="51"/>
      <c r="H15" s="200">
        <v>4351</v>
      </c>
      <c r="I15" s="226"/>
      <c r="J15" s="227">
        <v>3755</v>
      </c>
    </row>
    <row r="16" spans="1:13" ht="17.25">
      <c r="A16" s="2" t="s">
        <v>41</v>
      </c>
      <c r="F16" s="30"/>
      <c r="G16" s="51"/>
      <c r="H16" s="228">
        <f>SUM(H12:H15)</f>
        <v>-5725</v>
      </c>
      <c r="I16" s="226"/>
      <c r="J16" s="195">
        <f>SUM(J12:J15)</f>
        <v>-16613</v>
      </c>
      <c r="L16" s="179" t="s">
        <v>124</v>
      </c>
      <c r="M16" s="179" t="s">
        <v>124</v>
      </c>
    </row>
    <row r="17" spans="8:10" ht="9.75" customHeight="1">
      <c r="H17" s="200"/>
      <c r="I17" s="226"/>
      <c r="J17" s="202"/>
    </row>
    <row r="18" spans="1:10" ht="17.25">
      <c r="A18" s="2" t="s">
        <v>67</v>
      </c>
      <c r="H18" s="200"/>
      <c r="I18" s="226"/>
      <c r="J18" s="202"/>
    </row>
    <row r="19" spans="2:10" ht="17.25">
      <c r="B19" s="2" t="s">
        <v>68</v>
      </c>
      <c r="H19" s="193">
        <v>-24132</v>
      </c>
      <c r="I19" s="229"/>
      <c r="J19" s="202">
        <v>6978</v>
      </c>
    </row>
    <row r="20" spans="2:10" ht="17.25">
      <c r="B20" s="2" t="s">
        <v>69</v>
      </c>
      <c r="H20" s="200">
        <v>15245</v>
      </c>
      <c r="I20" s="226"/>
      <c r="J20" s="230">
        <v>5131</v>
      </c>
    </row>
    <row r="21" spans="1:10" ht="17.25">
      <c r="A21" s="2" t="s">
        <v>337</v>
      </c>
      <c r="H21" s="231">
        <f>SUM(H16:H20)</f>
        <v>-14612</v>
      </c>
      <c r="I21" s="226"/>
      <c r="J21" s="195">
        <f>SUM(J16:J20)</f>
        <v>-4504</v>
      </c>
    </row>
    <row r="22" spans="2:10" ht="17.25">
      <c r="B22" s="2" t="s">
        <v>53</v>
      </c>
      <c r="H22" s="193">
        <v>-4365</v>
      </c>
      <c r="I22" s="226"/>
      <c r="J22" s="195">
        <v>-3571</v>
      </c>
    </row>
    <row r="23" spans="2:10" ht="17.25">
      <c r="B23" s="2" t="s">
        <v>252</v>
      </c>
      <c r="H23" s="193">
        <v>1453</v>
      </c>
      <c r="I23" s="226"/>
      <c r="J23" s="232">
        <v>-3582</v>
      </c>
    </row>
    <row r="24" spans="1:10" ht="17.25">
      <c r="A24" s="1" t="s">
        <v>338</v>
      </c>
      <c r="H24" s="233">
        <f>SUM(H21:H23)</f>
        <v>-17524</v>
      </c>
      <c r="I24" s="226"/>
      <c r="J24" s="234">
        <f>SUM(J21:J23)</f>
        <v>-11657</v>
      </c>
    </row>
    <row r="25" spans="8:10" ht="10.5" customHeight="1">
      <c r="H25" s="200"/>
      <c r="I25" s="226"/>
      <c r="J25" s="202"/>
    </row>
    <row r="26" spans="1:10" ht="17.25">
      <c r="A26" s="1" t="s">
        <v>182</v>
      </c>
      <c r="H26" s="200"/>
      <c r="I26" s="226"/>
      <c r="J26" s="202"/>
    </row>
    <row r="27" spans="1:10" ht="17.25">
      <c r="A27" s="1"/>
      <c r="B27" s="2" t="s">
        <v>326</v>
      </c>
      <c r="H27" s="193">
        <v>-123</v>
      </c>
      <c r="I27" s="226"/>
      <c r="J27" s="202">
        <v>31</v>
      </c>
    </row>
    <row r="28" spans="1:10" ht="17.25">
      <c r="A28" s="1"/>
      <c r="B28" s="2" t="s">
        <v>110</v>
      </c>
      <c r="C28" s="66"/>
      <c r="D28" s="66"/>
      <c r="E28" s="66"/>
      <c r="F28" s="67"/>
      <c r="G28" s="66"/>
      <c r="H28" s="335">
        <v>14</v>
      </c>
      <c r="I28" s="226"/>
      <c r="J28" s="225">
        <v>342</v>
      </c>
    </row>
    <row r="29" spans="2:10" ht="17.25">
      <c r="B29" s="66" t="s">
        <v>176</v>
      </c>
      <c r="C29" s="66"/>
      <c r="D29" s="66"/>
      <c r="E29" s="66"/>
      <c r="F29" s="67"/>
      <c r="G29" s="66"/>
      <c r="H29" s="193">
        <v>-93</v>
      </c>
      <c r="I29" s="229"/>
      <c r="J29" s="195">
        <v>-1151</v>
      </c>
    </row>
    <row r="30" spans="2:10" ht="17.25">
      <c r="B30" s="66" t="s">
        <v>361</v>
      </c>
      <c r="C30" s="66"/>
      <c r="D30" s="66"/>
      <c r="E30" s="66"/>
      <c r="F30" s="67"/>
      <c r="G30" s="66"/>
      <c r="H30" s="268">
        <v>-485</v>
      </c>
      <c r="I30" s="229"/>
      <c r="J30" s="195">
        <v>-29</v>
      </c>
    </row>
    <row r="31" spans="2:10" ht="17.25">
      <c r="B31" s="66" t="s">
        <v>362</v>
      </c>
      <c r="C31" s="66"/>
      <c r="D31" s="66"/>
      <c r="E31" s="66"/>
      <c r="F31" s="67"/>
      <c r="G31" s="66"/>
      <c r="H31" s="268">
        <v>0</v>
      </c>
      <c r="I31" s="229"/>
      <c r="J31" s="195">
        <v>24</v>
      </c>
    </row>
    <row r="32" spans="2:10" ht="17.25">
      <c r="B32" s="66" t="s">
        <v>200</v>
      </c>
      <c r="C32" s="66"/>
      <c r="D32" s="66"/>
      <c r="E32" s="66"/>
      <c r="F32" s="67"/>
      <c r="G32" s="66"/>
      <c r="H32" s="336">
        <v>1117</v>
      </c>
      <c r="I32" s="229"/>
      <c r="J32" s="225">
        <v>683</v>
      </c>
    </row>
    <row r="33" spans="2:10" ht="17.25">
      <c r="B33" s="66" t="s">
        <v>330</v>
      </c>
      <c r="C33" s="66"/>
      <c r="D33" s="66"/>
      <c r="E33" s="66"/>
      <c r="F33" s="67"/>
      <c r="G33" s="66"/>
      <c r="H33" s="268">
        <v>0</v>
      </c>
      <c r="I33" s="229"/>
      <c r="J33" s="195">
        <v>-350</v>
      </c>
    </row>
    <row r="34" spans="8:10" ht="9" customHeight="1">
      <c r="H34" s="235"/>
      <c r="I34" s="226"/>
      <c r="J34" s="214"/>
    </row>
    <row r="35" spans="1:10" ht="16.5" customHeight="1">
      <c r="A35" s="1" t="s">
        <v>262</v>
      </c>
      <c r="H35" s="236">
        <f>SUM(H27:H34)</f>
        <v>430</v>
      </c>
      <c r="I35" s="229"/>
      <c r="J35" s="211">
        <f>SUM(J27:J34)</f>
        <v>-450</v>
      </c>
    </row>
    <row r="36" spans="8:10" ht="9.75" customHeight="1">
      <c r="H36" s="200"/>
      <c r="I36" s="226"/>
      <c r="J36" s="202"/>
    </row>
    <row r="37" spans="1:10" ht="17.25">
      <c r="A37" s="1" t="s">
        <v>183</v>
      </c>
      <c r="H37" s="200"/>
      <c r="I37" s="226"/>
      <c r="J37" s="202"/>
    </row>
    <row r="38" spans="8:10" ht="8.25" customHeight="1">
      <c r="H38" s="200"/>
      <c r="I38" s="226"/>
      <c r="J38" s="195"/>
    </row>
    <row r="39" spans="2:10" ht="20.25" customHeight="1">
      <c r="B39" s="2" t="s">
        <v>347</v>
      </c>
      <c r="H39" s="200">
        <v>15200</v>
      </c>
      <c r="I39" s="226"/>
      <c r="J39" s="195">
        <v>0</v>
      </c>
    </row>
    <row r="40" spans="2:10" ht="17.25">
      <c r="B40" s="2" t="s">
        <v>235</v>
      </c>
      <c r="H40" s="194">
        <v>39037</v>
      </c>
      <c r="I40" s="226"/>
      <c r="J40" s="202">
        <v>6090</v>
      </c>
    </row>
    <row r="41" spans="2:10" ht="17.25">
      <c r="B41" s="2" t="s">
        <v>349</v>
      </c>
      <c r="H41" s="194">
        <v>3097</v>
      </c>
      <c r="I41" s="226"/>
      <c r="J41" s="202">
        <v>0</v>
      </c>
    </row>
    <row r="42" spans="2:10" ht="17.25">
      <c r="B42" s="2" t="s">
        <v>208</v>
      </c>
      <c r="H42" s="193">
        <v>-29476</v>
      </c>
      <c r="I42" s="226"/>
      <c r="J42" s="195">
        <v>-6037</v>
      </c>
    </row>
    <row r="43" spans="2:10" ht="17.25">
      <c r="B43" s="2" t="s">
        <v>209</v>
      </c>
      <c r="H43" s="193">
        <v>-330</v>
      </c>
      <c r="I43" s="226"/>
      <c r="J43" s="193">
        <v>-535</v>
      </c>
    </row>
    <row r="44" spans="2:10" ht="15.75" customHeight="1">
      <c r="B44" s="2" t="s">
        <v>383</v>
      </c>
      <c r="H44" s="360">
        <v>73</v>
      </c>
      <c r="I44" s="243"/>
      <c r="J44" s="244">
        <v>0</v>
      </c>
    </row>
    <row r="45" spans="1:10" ht="16.5" customHeight="1">
      <c r="A45" s="1" t="s">
        <v>339</v>
      </c>
      <c r="H45" s="233">
        <f>SUM(H38:H44)</f>
        <v>27601</v>
      </c>
      <c r="I45" s="226"/>
      <c r="J45" s="237">
        <f>SUM(J38:J44)</f>
        <v>-482</v>
      </c>
    </row>
    <row r="46" spans="8:10" ht="9.75" customHeight="1">
      <c r="H46" s="224"/>
      <c r="I46" s="226"/>
      <c r="J46" s="195"/>
    </row>
    <row r="47" spans="1:10" ht="17.25" customHeight="1">
      <c r="A47" s="66"/>
      <c r="B47" s="81" t="s">
        <v>227</v>
      </c>
      <c r="C47" s="81"/>
      <c r="D47" s="66"/>
      <c r="E47" s="66"/>
      <c r="F47" s="67"/>
      <c r="G47" s="66"/>
      <c r="H47" s="222">
        <v>-381</v>
      </c>
      <c r="I47" s="226"/>
      <c r="J47" s="225">
        <v>97</v>
      </c>
    </row>
    <row r="48" spans="8:10" ht="9.75" customHeight="1">
      <c r="H48" s="224"/>
      <c r="I48" s="226"/>
      <c r="J48" s="195"/>
    </row>
    <row r="49" spans="1:10" ht="17.25">
      <c r="A49" s="2" t="s">
        <v>263</v>
      </c>
      <c r="H49" s="231">
        <f>H45+H35+H24+H47</f>
        <v>10126</v>
      </c>
      <c r="I49" s="226"/>
      <c r="J49" s="238">
        <f>J45+J35+J24+J47</f>
        <v>-12492</v>
      </c>
    </row>
    <row r="50" spans="1:10" ht="17.25">
      <c r="A50" s="2" t="s">
        <v>203</v>
      </c>
      <c r="H50" s="193">
        <v>-8767</v>
      </c>
      <c r="I50" s="226"/>
      <c r="J50" s="225">
        <v>3724</v>
      </c>
    </row>
    <row r="51" spans="1:10" ht="18" thickBot="1">
      <c r="A51" s="1" t="s">
        <v>215</v>
      </c>
      <c r="H51" s="217">
        <f>SUM(H49:H50)</f>
        <v>1359</v>
      </c>
      <c r="I51" s="226"/>
      <c r="J51" s="239">
        <f>SUM(J49:J50)</f>
        <v>-8768</v>
      </c>
    </row>
    <row r="52" spans="1:10" ht="10.5" customHeight="1" thickTop="1">
      <c r="A52" s="1"/>
      <c r="H52" s="224"/>
      <c r="I52" s="226"/>
      <c r="J52" s="240"/>
    </row>
    <row r="53" spans="1:10" ht="17.25">
      <c r="A53" s="1" t="s">
        <v>170</v>
      </c>
      <c r="H53" s="224"/>
      <c r="I53" s="226"/>
      <c r="J53" s="240"/>
    </row>
    <row r="54" spans="1:10" ht="17.25">
      <c r="A54" s="1"/>
      <c r="B54" s="2" t="s">
        <v>55</v>
      </c>
      <c r="H54" s="200">
        <f>'Balance Sheet'!D26</f>
        <v>13942</v>
      </c>
      <c r="I54" s="226"/>
      <c r="J54" s="200">
        <v>1975</v>
      </c>
    </row>
    <row r="55" spans="1:10" ht="17.25">
      <c r="A55" s="1"/>
      <c r="B55" s="2" t="s">
        <v>216</v>
      </c>
      <c r="H55" s="200">
        <f>673+14</f>
        <v>687</v>
      </c>
      <c r="I55" s="226"/>
      <c r="J55" s="200">
        <v>1471</v>
      </c>
    </row>
    <row r="56" spans="2:10" ht="17.25">
      <c r="B56" s="2" t="s">
        <v>56</v>
      </c>
      <c r="H56" s="193">
        <v>-12597</v>
      </c>
      <c r="I56" s="226"/>
      <c r="J56" s="200">
        <v>-11468</v>
      </c>
    </row>
    <row r="57" spans="8:10" ht="17.25">
      <c r="H57" s="228">
        <f>SUM(H54:H56)</f>
        <v>2032</v>
      </c>
      <c r="I57" s="226"/>
      <c r="J57" s="241">
        <f>SUM(J54:J56)</f>
        <v>-8022</v>
      </c>
    </row>
    <row r="58" spans="2:10" ht="17.25">
      <c r="B58" s="2" t="s">
        <v>210</v>
      </c>
      <c r="H58" s="193">
        <v>-673</v>
      </c>
      <c r="I58" s="226"/>
      <c r="J58" s="195">
        <v>-746</v>
      </c>
    </row>
    <row r="59" spans="8:10" ht="18" thickBot="1">
      <c r="H59" s="217">
        <f>SUM(H57:H58)</f>
        <v>1359</v>
      </c>
      <c r="I59" s="226"/>
      <c r="J59" s="239">
        <f>SUM(J57:J58)</f>
        <v>-8768</v>
      </c>
    </row>
    <row r="60" spans="8:10" ht="12.75" customHeight="1" thickTop="1">
      <c r="H60" s="83"/>
      <c r="J60" s="84"/>
    </row>
    <row r="61" spans="1:10" ht="17.25">
      <c r="A61" s="378" t="s">
        <v>304</v>
      </c>
      <c r="B61" s="379"/>
      <c r="C61" s="379"/>
      <c r="D61" s="379"/>
      <c r="E61" s="379"/>
      <c r="F61" s="379"/>
      <c r="G61" s="379"/>
      <c r="H61" s="379"/>
      <c r="I61" s="379"/>
      <c r="J61" s="379"/>
    </row>
    <row r="62" spans="1:10" ht="17.25">
      <c r="A62" s="379"/>
      <c r="B62" s="379"/>
      <c r="C62" s="379"/>
      <c r="D62" s="379"/>
      <c r="E62" s="379"/>
      <c r="F62" s="379"/>
      <c r="G62" s="379"/>
      <c r="H62" s="379"/>
      <c r="I62" s="379"/>
      <c r="J62" s="379"/>
    </row>
    <row r="63" spans="1:11" ht="17.25" hidden="1">
      <c r="A63" s="380"/>
      <c r="B63" s="380"/>
      <c r="C63" s="380"/>
      <c r="D63" s="380"/>
      <c r="E63" s="380"/>
      <c r="F63" s="380"/>
      <c r="G63" s="380"/>
      <c r="H63" s="380"/>
      <c r="I63" s="380"/>
      <c r="J63" s="380"/>
      <c r="K63" s="55"/>
    </row>
    <row r="64" spans="8:10" ht="17.25">
      <c r="H64" s="15">
        <f>H51-H59</f>
        <v>0</v>
      </c>
      <c r="J64" s="15">
        <f>J51-J59</f>
        <v>0</v>
      </c>
    </row>
    <row r="65" spans="8:10" ht="17.25">
      <c r="H65" s="15" t="s">
        <v>124</v>
      </c>
      <c r="J65" s="15" t="s">
        <v>124</v>
      </c>
    </row>
    <row r="145" ht="17.25">
      <c r="H145" s="15" t="s">
        <v>185</v>
      </c>
    </row>
  </sheetData>
  <mergeCells count="4">
    <mergeCell ref="A61:J62"/>
    <mergeCell ref="A1:J1"/>
    <mergeCell ref="A2:J2"/>
    <mergeCell ref="A63:J63"/>
  </mergeCells>
  <printOptions horizontalCentered="1"/>
  <pageMargins left="0.75" right="0.5" top="0.85" bottom="0.75" header="0.5" footer="0.5"/>
  <pageSetup horizontalDpi="300" verticalDpi="300" orientation="portrait" paperSize="9" scale="75" r:id="rId1"/>
  <headerFooter alignWithMargins="0">
    <oddFooter>&amp;L&amp;8&amp;D&amp;T&amp;C&amp;8 4&amp;R&amp;8 &amp;F &amp;A</oddFooter>
  </headerFooter>
</worksheet>
</file>

<file path=xl/worksheets/sheet5.xml><?xml version="1.0" encoding="utf-8"?>
<worksheet xmlns="http://schemas.openxmlformats.org/spreadsheetml/2006/main" xmlns:r="http://schemas.openxmlformats.org/officeDocument/2006/relationships">
  <dimension ref="A1:AF491"/>
  <sheetViews>
    <sheetView tabSelected="1" view="pageBreakPreview" zoomScaleNormal="90" zoomScaleSheetLayoutView="100" workbookViewId="0" topLeftCell="A196">
      <selection activeCell="B215" sqref="B215"/>
    </sheetView>
  </sheetViews>
  <sheetFormatPr defaultColWidth="9.140625" defaultRowHeight="12.75"/>
  <cols>
    <col min="1" max="1" width="5.00390625" style="44" customWidth="1"/>
    <col min="2" max="2" width="4.421875" style="44" customWidth="1"/>
    <col min="3" max="3" width="6.421875" style="44" customWidth="1"/>
    <col min="4" max="4" width="1.1484375" style="44" customWidth="1"/>
    <col min="5" max="5" width="14.57421875" style="44" customWidth="1"/>
    <col min="6" max="6" width="7.57421875" style="44" customWidth="1"/>
    <col min="7" max="7" width="1.1484375" style="45" customWidth="1"/>
    <col min="8" max="8" width="14.421875" style="45" customWidth="1"/>
    <col min="9" max="9" width="0.5625" style="45" customWidth="1"/>
    <col min="10" max="10" width="13.8515625" style="34" customWidth="1"/>
    <col min="11" max="11" width="0.5625" style="34" customWidth="1"/>
    <col min="12" max="12" width="13.8515625" style="25" customWidth="1"/>
    <col min="13" max="13" width="0.9921875" style="25" customWidth="1"/>
    <col min="14" max="14" width="13.7109375" style="44" customWidth="1"/>
    <col min="15" max="15" width="1.1484375" style="44" customWidth="1"/>
    <col min="16" max="16" width="16.28125" style="44" customWidth="1"/>
    <col min="17" max="17" width="14.140625" style="44" bestFit="1" customWidth="1"/>
    <col min="18" max="18" width="11.57421875" style="44" customWidth="1"/>
    <col min="19" max="20" width="9.140625" style="44" customWidth="1"/>
    <col min="21" max="21" width="9.421875" style="44" bestFit="1" customWidth="1"/>
    <col min="22" max="16384" width="9.140625" style="44" customWidth="1"/>
  </cols>
  <sheetData>
    <row r="1" spans="1:16" ht="16.5">
      <c r="A1" s="435" t="s">
        <v>134</v>
      </c>
      <c r="B1" s="436"/>
      <c r="C1" s="436"/>
      <c r="D1" s="436"/>
      <c r="E1" s="436"/>
      <c r="F1" s="436"/>
      <c r="G1" s="436"/>
      <c r="H1" s="436"/>
      <c r="I1" s="436"/>
      <c r="J1" s="436"/>
      <c r="K1" s="436"/>
      <c r="L1" s="436"/>
      <c r="M1" s="436"/>
      <c r="N1" s="436"/>
      <c r="O1" s="436"/>
      <c r="P1" s="436"/>
    </row>
    <row r="2" spans="1:16" ht="16.5">
      <c r="A2" s="435" t="s">
        <v>142</v>
      </c>
      <c r="B2" s="436"/>
      <c r="C2" s="436"/>
      <c r="D2" s="436"/>
      <c r="E2" s="436"/>
      <c r="F2" s="436"/>
      <c r="G2" s="436"/>
      <c r="H2" s="436"/>
      <c r="I2" s="436"/>
      <c r="J2" s="436"/>
      <c r="K2" s="436"/>
      <c r="L2" s="436"/>
      <c r="M2" s="436"/>
      <c r="N2" s="436"/>
      <c r="O2" s="436"/>
      <c r="P2" s="436"/>
    </row>
    <row r="3" ht="16.5">
      <c r="A3" s="40" t="s">
        <v>143</v>
      </c>
    </row>
    <row r="4" ht="16.5">
      <c r="A4" s="21" t="s">
        <v>360</v>
      </c>
    </row>
    <row r="5" ht="15.75" customHeight="1"/>
    <row r="6" spans="1:2" ht="16.5">
      <c r="A6" s="40" t="s">
        <v>118</v>
      </c>
      <c r="B6" s="40" t="s">
        <v>237</v>
      </c>
    </row>
    <row r="7" spans="1:13" s="40" customFormat="1" ht="14.25">
      <c r="A7" s="40" t="s">
        <v>71</v>
      </c>
      <c r="B7" s="40" t="s">
        <v>305</v>
      </c>
      <c r="G7" s="41"/>
      <c r="H7" s="41"/>
      <c r="I7" s="41"/>
      <c r="J7" s="61"/>
      <c r="K7" s="61"/>
      <c r="L7" s="62"/>
      <c r="M7" s="62"/>
    </row>
    <row r="9" spans="2:16" ht="16.5" customHeight="1">
      <c r="B9" s="381" t="s">
        <v>331</v>
      </c>
      <c r="C9" s="381"/>
      <c r="D9" s="381"/>
      <c r="E9" s="381"/>
      <c r="F9" s="381"/>
      <c r="G9" s="381"/>
      <c r="H9" s="381"/>
      <c r="I9" s="381"/>
      <c r="J9" s="381"/>
      <c r="K9" s="381"/>
      <c r="L9" s="381"/>
      <c r="M9" s="381"/>
      <c r="N9" s="381"/>
      <c r="O9" s="381"/>
      <c r="P9" s="381"/>
    </row>
    <row r="10" spans="2:16" ht="16.5">
      <c r="B10" s="381"/>
      <c r="C10" s="381"/>
      <c r="D10" s="381"/>
      <c r="E10" s="381"/>
      <c r="F10" s="381"/>
      <c r="G10" s="381"/>
      <c r="H10" s="381"/>
      <c r="I10" s="381"/>
      <c r="J10" s="381"/>
      <c r="K10" s="381"/>
      <c r="L10" s="381"/>
      <c r="M10" s="381"/>
      <c r="N10" s="381"/>
      <c r="O10" s="381"/>
      <c r="P10" s="381"/>
    </row>
    <row r="11" spans="2:16" ht="16.5">
      <c r="B11" s="381"/>
      <c r="C11" s="381"/>
      <c r="D11" s="381"/>
      <c r="E11" s="381"/>
      <c r="F11" s="381"/>
      <c r="G11" s="381"/>
      <c r="H11" s="381"/>
      <c r="I11" s="381"/>
      <c r="J11" s="381"/>
      <c r="K11" s="381"/>
      <c r="L11" s="381"/>
      <c r="M11" s="381"/>
      <c r="N11" s="381"/>
      <c r="O11" s="381"/>
      <c r="P11" s="381"/>
    </row>
    <row r="12" spans="2:16" ht="16.5">
      <c r="B12" s="382"/>
      <c r="C12" s="382"/>
      <c r="D12" s="382"/>
      <c r="E12" s="382"/>
      <c r="F12" s="382"/>
      <c r="G12" s="382"/>
      <c r="H12" s="382"/>
      <c r="I12" s="382"/>
      <c r="J12" s="382"/>
      <c r="K12" s="382"/>
      <c r="L12" s="382"/>
      <c r="M12" s="382"/>
      <c r="N12" s="382"/>
      <c r="O12" s="382"/>
      <c r="P12" s="382"/>
    </row>
    <row r="13" spans="2:16" ht="16.5" customHeight="1">
      <c r="B13" s="381" t="s">
        <v>279</v>
      </c>
      <c r="C13" s="381"/>
      <c r="D13" s="381"/>
      <c r="E13" s="381"/>
      <c r="F13" s="381"/>
      <c r="G13" s="381"/>
      <c r="H13" s="381"/>
      <c r="I13" s="381"/>
      <c r="J13" s="381"/>
      <c r="K13" s="381"/>
      <c r="L13" s="381"/>
      <c r="M13" s="381"/>
      <c r="N13" s="381"/>
      <c r="O13" s="381"/>
      <c r="P13" s="381"/>
    </row>
    <row r="14" spans="2:16" ht="16.5">
      <c r="B14" s="382"/>
      <c r="C14" s="382"/>
      <c r="D14" s="382"/>
      <c r="E14" s="382"/>
      <c r="F14" s="382"/>
      <c r="G14" s="382"/>
      <c r="H14" s="382"/>
      <c r="I14" s="382"/>
      <c r="J14" s="382"/>
      <c r="K14" s="382"/>
      <c r="L14" s="382"/>
      <c r="M14" s="382"/>
      <c r="N14" s="382"/>
      <c r="O14" s="382"/>
      <c r="P14" s="382"/>
    </row>
    <row r="15" spans="2:16" ht="16.5">
      <c r="B15" s="382"/>
      <c r="C15" s="382"/>
      <c r="D15" s="382"/>
      <c r="E15" s="382"/>
      <c r="F15" s="382"/>
      <c r="G15" s="382"/>
      <c r="H15" s="382"/>
      <c r="I15" s="382"/>
      <c r="J15" s="382"/>
      <c r="K15" s="382"/>
      <c r="L15" s="382"/>
      <c r="M15" s="382"/>
      <c r="N15" s="382"/>
      <c r="O15" s="382"/>
      <c r="P15" s="382"/>
    </row>
    <row r="16" spans="2:16" ht="16.5">
      <c r="B16" s="382"/>
      <c r="C16" s="382"/>
      <c r="D16" s="382"/>
      <c r="E16" s="382"/>
      <c r="F16" s="382"/>
      <c r="G16" s="382"/>
      <c r="H16" s="382"/>
      <c r="I16" s="382"/>
      <c r="J16" s="382"/>
      <c r="K16" s="382"/>
      <c r="L16" s="382"/>
      <c r="M16" s="382"/>
      <c r="N16" s="382"/>
      <c r="O16" s="382"/>
      <c r="P16" s="382"/>
    </row>
    <row r="17" spans="2:32" ht="13.5" customHeight="1">
      <c r="B17" s="381" t="s">
        <v>280</v>
      </c>
      <c r="C17" s="381"/>
      <c r="D17" s="381"/>
      <c r="E17" s="381"/>
      <c r="F17" s="381"/>
      <c r="G17" s="381"/>
      <c r="H17" s="381"/>
      <c r="I17" s="381"/>
      <c r="J17" s="381"/>
      <c r="K17" s="381"/>
      <c r="L17" s="381"/>
      <c r="M17" s="381"/>
      <c r="N17" s="381"/>
      <c r="O17" s="381"/>
      <c r="P17" s="381"/>
      <c r="R17" s="420" t="s">
        <v>124</v>
      </c>
      <c r="S17" s="420"/>
      <c r="T17" s="420"/>
      <c r="U17" s="420"/>
      <c r="V17" s="420"/>
      <c r="W17" s="420"/>
      <c r="X17" s="420"/>
      <c r="Y17" s="420"/>
      <c r="Z17" s="420"/>
      <c r="AA17" s="420"/>
      <c r="AB17" s="420"/>
      <c r="AC17" s="420"/>
      <c r="AD17" s="420"/>
      <c r="AE17" s="420"/>
      <c r="AF17" s="420"/>
    </row>
    <row r="18" spans="2:32" ht="15" customHeight="1">
      <c r="B18" s="381"/>
      <c r="C18" s="381"/>
      <c r="D18" s="381"/>
      <c r="E18" s="381"/>
      <c r="F18" s="381"/>
      <c r="G18" s="381"/>
      <c r="H18" s="381"/>
      <c r="I18" s="381"/>
      <c r="J18" s="381"/>
      <c r="K18" s="381"/>
      <c r="L18" s="381"/>
      <c r="M18" s="381"/>
      <c r="N18" s="381"/>
      <c r="O18" s="381"/>
      <c r="P18" s="381"/>
      <c r="R18" s="420"/>
      <c r="S18" s="420"/>
      <c r="T18" s="420"/>
      <c r="U18" s="420"/>
      <c r="V18" s="420"/>
      <c r="W18" s="420"/>
      <c r="X18" s="420"/>
      <c r="Y18" s="420"/>
      <c r="Z18" s="420"/>
      <c r="AA18" s="420"/>
      <c r="AB18" s="420"/>
      <c r="AC18" s="420"/>
      <c r="AD18" s="420"/>
      <c r="AE18" s="420"/>
      <c r="AF18" s="420"/>
    </row>
    <row r="19" spans="2:32" ht="19.5" customHeight="1">
      <c r="B19" s="381"/>
      <c r="C19" s="381"/>
      <c r="D19" s="381"/>
      <c r="E19" s="381"/>
      <c r="F19" s="381"/>
      <c r="G19" s="381"/>
      <c r="H19" s="381"/>
      <c r="I19" s="381"/>
      <c r="J19" s="381"/>
      <c r="K19" s="381"/>
      <c r="L19" s="381"/>
      <c r="M19" s="381"/>
      <c r="N19" s="381"/>
      <c r="O19" s="381"/>
      <c r="P19" s="381"/>
      <c r="R19" s="420"/>
      <c r="S19" s="420"/>
      <c r="T19" s="420"/>
      <c r="U19" s="420"/>
      <c r="V19" s="420"/>
      <c r="W19" s="420"/>
      <c r="X19" s="420"/>
      <c r="Y19" s="420"/>
      <c r="Z19" s="420"/>
      <c r="AA19" s="420"/>
      <c r="AB19" s="420"/>
      <c r="AC19" s="420"/>
      <c r="AD19" s="420"/>
      <c r="AE19" s="420"/>
      <c r="AF19" s="420"/>
    </row>
    <row r="20" spans="2:16" ht="18" customHeight="1">
      <c r="B20" s="382"/>
      <c r="C20" s="382"/>
      <c r="D20" s="382"/>
      <c r="E20" s="382"/>
      <c r="F20" s="382"/>
      <c r="G20" s="382"/>
      <c r="H20" s="382"/>
      <c r="I20" s="382"/>
      <c r="J20" s="382"/>
      <c r="K20" s="382"/>
      <c r="L20" s="382"/>
      <c r="M20" s="382"/>
      <c r="N20" s="382"/>
      <c r="O20" s="382"/>
      <c r="P20" s="382"/>
    </row>
    <row r="21" spans="2:16" ht="18" customHeight="1">
      <c r="B21" s="423" t="s">
        <v>281</v>
      </c>
      <c r="C21" s="382"/>
      <c r="D21" s="382"/>
      <c r="E21" s="382"/>
      <c r="F21" s="382"/>
      <c r="G21" s="382"/>
      <c r="H21" s="382"/>
      <c r="I21" s="382"/>
      <c r="J21" s="382"/>
      <c r="K21" s="382"/>
      <c r="L21" s="382"/>
      <c r="M21" s="382"/>
      <c r="N21" s="382"/>
      <c r="O21" s="382"/>
      <c r="P21" s="382"/>
    </row>
    <row r="22" spans="2:16" ht="18" customHeight="1">
      <c r="B22" s="382"/>
      <c r="C22" s="382"/>
      <c r="D22" s="382"/>
      <c r="E22" s="382"/>
      <c r="F22" s="382"/>
      <c r="G22" s="382"/>
      <c r="H22" s="382"/>
      <c r="I22" s="382"/>
      <c r="J22" s="382"/>
      <c r="K22" s="382"/>
      <c r="L22" s="382"/>
      <c r="M22" s="382"/>
      <c r="N22" s="382"/>
      <c r="O22" s="382"/>
      <c r="P22" s="382"/>
    </row>
    <row r="23" spans="2:16" ht="18" customHeight="1">
      <c r="B23" s="382"/>
      <c r="C23" s="382"/>
      <c r="D23" s="382"/>
      <c r="E23" s="382"/>
      <c r="F23" s="382"/>
      <c r="G23" s="382"/>
      <c r="H23" s="382"/>
      <c r="I23" s="382"/>
      <c r="J23" s="382"/>
      <c r="K23" s="382"/>
      <c r="L23" s="382"/>
      <c r="M23" s="382"/>
      <c r="N23" s="382"/>
      <c r="O23" s="382"/>
      <c r="P23" s="382"/>
    </row>
    <row r="24" spans="2:16" ht="18" customHeight="1">
      <c r="B24" s="382"/>
      <c r="C24" s="382"/>
      <c r="D24" s="382"/>
      <c r="E24" s="382"/>
      <c r="F24" s="382"/>
      <c r="G24" s="382"/>
      <c r="H24" s="382"/>
      <c r="I24" s="382"/>
      <c r="J24" s="382"/>
      <c r="K24" s="382"/>
      <c r="L24" s="382"/>
      <c r="M24" s="382"/>
      <c r="N24" s="382"/>
      <c r="O24" s="382"/>
      <c r="P24" s="382"/>
    </row>
    <row r="25" spans="2:16" ht="28.5" customHeight="1">
      <c r="B25" s="382"/>
      <c r="C25" s="382"/>
      <c r="D25" s="382"/>
      <c r="E25" s="382"/>
      <c r="F25" s="382"/>
      <c r="G25" s="382"/>
      <c r="H25" s="382"/>
      <c r="I25" s="382"/>
      <c r="J25" s="382"/>
      <c r="K25" s="382"/>
      <c r="L25" s="382"/>
      <c r="M25" s="382"/>
      <c r="N25" s="382"/>
      <c r="O25" s="382"/>
      <c r="P25" s="382"/>
    </row>
    <row r="26" spans="2:16" ht="18" customHeight="1">
      <c r="B26" s="423" t="s">
        <v>318</v>
      </c>
      <c r="C26" s="382"/>
      <c r="D26" s="382"/>
      <c r="E26" s="382"/>
      <c r="F26" s="382"/>
      <c r="G26" s="382"/>
      <c r="H26" s="382"/>
      <c r="I26" s="382"/>
      <c r="J26" s="382"/>
      <c r="K26" s="382"/>
      <c r="L26" s="382"/>
      <c r="M26" s="382"/>
      <c r="N26" s="382"/>
      <c r="O26" s="382"/>
      <c r="P26" s="382"/>
    </row>
    <row r="27" spans="2:16" ht="18" customHeight="1">
      <c r="B27" s="382"/>
      <c r="C27" s="382"/>
      <c r="D27" s="382"/>
      <c r="E27" s="382"/>
      <c r="F27" s="382"/>
      <c r="G27" s="382"/>
      <c r="H27" s="382"/>
      <c r="I27" s="382"/>
      <c r="J27" s="382"/>
      <c r="K27" s="382"/>
      <c r="L27" s="382"/>
      <c r="M27" s="382"/>
      <c r="N27" s="382"/>
      <c r="O27" s="382"/>
      <c r="P27" s="382"/>
    </row>
    <row r="28" spans="2:16" ht="18" customHeight="1">
      <c r="B28" s="382"/>
      <c r="C28" s="382"/>
      <c r="D28" s="382"/>
      <c r="E28" s="382"/>
      <c r="F28" s="382"/>
      <c r="G28" s="382"/>
      <c r="H28" s="382"/>
      <c r="I28" s="382"/>
      <c r="J28" s="382"/>
      <c r="K28" s="382"/>
      <c r="L28" s="382"/>
      <c r="M28" s="382"/>
      <c r="N28" s="382"/>
      <c r="O28" s="382"/>
      <c r="P28" s="382"/>
    </row>
    <row r="29" spans="2:16" ht="18" customHeight="1">
      <c r="B29" s="382"/>
      <c r="C29" s="382"/>
      <c r="D29" s="382"/>
      <c r="E29" s="382"/>
      <c r="F29" s="382"/>
      <c r="G29" s="382"/>
      <c r="H29" s="382"/>
      <c r="I29" s="382"/>
      <c r="J29" s="382"/>
      <c r="K29" s="382"/>
      <c r="L29" s="382"/>
      <c r="M29" s="382"/>
      <c r="N29" s="382"/>
      <c r="O29" s="382"/>
      <c r="P29" s="382"/>
    </row>
    <row r="30" spans="2:16" ht="18" customHeight="1">
      <c r="B30" s="382"/>
      <c r="C30" s="382"/>
      <c r="D30" s="382"/>
      <c r="E30" s="382"/>
      <c r="F30" s="382"/>
      <c r="G30" s="382"/>
      <c r="H30" s="382"/>
      <c r="I30" s="382"/>
      <c r="J30" s="382"/>
      <c r="K30" s="382"/>
      <c r="L30" s="382"/>
      <c r="M30" s="382"/>
      <c r="N30" s="382"/>
      <c r="O30" s="382"/>
      <c r="P30" s="382"/>
    </row>
    <row r="31" spans="2:16" ht="18" customHeight="1">
      <c r="B31" s="152"/>
      <c r="C31" s="279"/>
      <c r="D31" s="279"/>
      <c r="E31" s="279"/>
      <c r="F31" s="279"/>
      <c r="G31" s="279"/>
      <c r="H31" s="279"/>
      <c r="I31" s="279"/>
      <c r="J31" s="279"/>
      <c r="K31" s="279"/>
      <c r="L31" s="279"/>
      <c r="M31" s="279"/>
      <c r="N31" s="279"/>
      <c r="O31" s="279"/>
      <c r="P31" s="279"/>
    </row>
    <row r="32" spans="1:16" ht="15.75" customHeight="1">
      <c r="A32" s="40" t="s">
        <v>72</v>
      </c>
      <c r="B32" s="118" t="s">
        <v>46</v>
      </c>
      <c r="C32" s="428" t="s">
        <v>282</v>
      </c>
      <c r="D32" s="428"/>
      <c r="E32" s="428"/>
      <c r="F32" s="428"/>
      <c r="G32" s="428"/>
      <c r="H32" s="428"/>
      <c r="I32" s="428"/>
      <c r="J32" s="428"/>
      <c r="K32" s="428"/>
      <c r="L32" s="428"/>
      <c r="M32" s="428"/>
      <c r="N32" s="428"/>
      <c r="O32" s="428"/>
      <c r="P32" s="428"/>
    </row>
    <row r="33" spans="1:16" ht="15.75" customHeight="1">
      <c r="A33" s="44" t="s">
        <v>124</v>
      </c>
      <c r="B33" s="118"/>
      <c r="C33" s="382"/>
      <c r="D33" s="382"/>
      <c r="E33" s="382"/>
      <c r="F33" s="382"/>
      <c r="G33" s="382"/>
      <c r="H33" s="382"/>
      <c r="I33" s="382"/>
      <c r="J33" s="382"/>
      <c r="K33" s="382"/>
      <c r="L33" s="382"/>
      <c r="M33" s="382"/>
      <c r="N33" s="382"/>
      <c r="O33" s="382"/>
      <c r="P33" s="382"/>
    </row>
    <row r="34" spans="2:16" ht="15.75" customHeight="1">
      <c r="B34" s="118"/>
      <c r="C34" s="279"/>
      <c r="D34" s="279"/>
      <c r="E34" s="279"/>
      <c r="F34" s="279"/>
      <c r="G34" s="279"/>
      <c r="H34" s="279"/>
      <c r="I34" s="279"/>
      <c r="J34" s="279"/>
      <c r="K34" s="279"/>
      <c r="L34" s="279"/>
      <c r="M34" s="279"/>
      <c r="N34" s="279"/>
      <c r="O34" s="279"/>
      <c r="P34" s="279"/>
    </row>
    <row r="35" spans="2:16" ht="15.75" customHeight="1">
      <c r="B35" s="118"/>
      <c r="C35" s="437" t="s">
        <v>283</v>
      </c>
      <c r="D35" s="438"/>
      <c r="E35" s="438"/>
      <c r="F35" s="438"/>
      <c r="G35" s="438"/>
      <c r="H35" s="438"/>
      <c r="I35" s="438"/>
      <c r="J35" s="438"/>
      <c r="K35" s="438"/>
      <c r="L35" s="279"/>
      <c r="M35" s="279"/>
      <c r="N35" s="279"/>
      <c r="O35" s="279"/>
      <c r="P35" s="279"/>
    </row>
    <row r="36" spans="2:16" ht="10.5" customHeight="1">
      <c r="B36" s="118"/>
      <c r="C36" s="154"/>
      <c r="D36" s="155"/>
      <c r="E36" s="155"/>
      <c r="F36" s="155"/>
      <c r="G36" s="155"/>
      <c r="H36" s="155"/>
      <c r="I36" s="155"/>
      <c r="J36" s="155"/>
      <c r="K36" s="155"/>
      <c r="L36" s="279"/>
      <c r="M36" s="279"/>
      <c r="N36" s="279"/>
      <c r="O36" s="279"/>
      <c r="P36" s="279"/>
    </row>
    <row r="37" spans="2:16" ht="15.75" customHeight="1">
      <c r="B37" s="118"/>
      <c r="C37" s="423" t="s">
        <v>284</v>
      </c>
      <c r="D37" s="382"/>
      <c r="E37" s="382"/>
      <c r="F37" s="382"/>
      <c r="G37" s="382"/>
      <c r="H37" s="382"/>
      <c r="I37" s="382"/>
      <c r="J37" s="382"/>
      <c r="K37" s="382"/>
      <c r="L37" s="382"/>
      <c r="M37" s="382"/>
      <c r="N37" s="382"/>
      <c r="O37" s="382"/>
      <c r="P37" s="382"/>
    </row>
    <row r="38" spans="2:16" ht="15.75" customHeight="1">
      <c r="B38" s="118"/>
      <c r="C38" s="382"/>
      <c r="D38" s="382"/>
      <c r="E38" s="382"/>
      <c r="F38" s="382"/>
      <c r="G38" s="382"/>
      <c r="H38" s="382"/>
      <c r="I38" s="382"/>
      <c r="J38" s="382"/>
      <c r="K38" s="382"/>
      <c r="L38" s="382"/>
      <c r="M38" s="382"/>
      <c r="N38" s="382"/>
      <c r="O38" s="382"/>
      <c r="P38" s="382"/>
    </row>
    <row r="39" spans="2:16" ht="15.75" customHeight="1">
      <c r="B39" s="118"/>
      <c r="C39" s="382"/>
      <c r="D39" s="382"/>
      <c r="E39" s="382"/>
      <c r="F39" s="382"/>
      <c r="G39" s="382"/>
      <c r="H39" s="382"/>
      <c r="I39" s="382"/>
      <c r="J39" s="382"/>
      <c r="K39" s="382"/>
      <c r="L39" s="382"/>
      <c r="M39" s="382"/>
      <c r="N39" s="382"/>
      <c r="O39" s="382"/>
      <c r="P39" s="382"/>
    </row>
    <row r="40" spans="2:16" ht="16.5" customHeight="1">
      <c r="B40" s="118"/>
      <c r="C40" s="382"/>
      <c r="D40" s="382"/>
      <c r="E40" s="382"/>
      <c r="F40" s="382"/>
      <c r="G40" s="382"/>
      <c r="H40" s="382"/>
      <c r="I40" s="382"/>
      <c r="J40" s="382"/>
      <c r="K40" s="382"/>
      <c r="L40" s="382"/>
      <c r="M40" s="382"/>
      <c r="N40" s="382"/>
      <c r="O40" s="382"/>
      <c r="P40" s="382"/>
    </row>
    <row r="41" spans="2:16" ht="15.75" customHeight="1">
      <c r="B41" s="118"/>
      <c r="C41" s="423" t="s">
        <v>319</v>
      </c>
      <c r="D41" s="382"/>
      <c r="E41" s="382"/>
      <c r="F41" s="382"/>
      <c r="G41" s="382"/>
      <c r="H41" s="382"/>
      <c r="I41" s="382"/>
      <c r="J41" s="382"/>
      <c r="K41" s="382"/>
      <c r="L41" s="382"/>
      <c r="M41" s="382"/>
      <c r="N41" s="382"/>
      <c r="O41" s="382"/>
      <c r="P41" s="382"/>
    </row>
    <row r="42" spans="2:16" ht="15.75" customHeight="1">
      <c r="B42" s="118"/>
      <c r="C42" s="423"/>
      <c r="D42" s="382"/>
      <c r="E42" s="382"/>
      <c r="F42" s="382"/>
      <c r="G42" s="382"/>
      <c r="H42" s="382"/>
      <c r="I42" s="382"/>
      <c r="J42" s="382"/>
      <c r="K42" s="382"/>
      <c r="L42" s="382"/>
      <c r="M42" s="382"/>
      <c r="N42" s="382"/>
      <c r="O42" s="382"/>
      <c r="P42" s="382"/>
    </row>
    <row r="43" spans="2:16" ht="15.75" customHeight="1">
      <c r="B43" s="118"/>
      <c r="C43" s="423"/>
      <c r="D43" s="382"/>
      <c r="E43" s="382"/>
      <c r="F43" s="382"/>
      <c r="G43" s="382"/>
      <c r="H43" s="382"/>
      <c r="I43" s="382"/>
      <c r="J43" s="382"/>
      <c r="K43" s="382"/>
      <c r="L43" s="382"/>
      <c r="M43" s="382"/>
      <c r="N43" s="382"/>
      <c r="O43" s="382"/>
      <c r="P43" s="382"/>
    </row>
    <row r="44" spans="2:16" ht="15.75" customHeight="1">
      <c r="B44" s="118"/>
      <c r="C44" s="382"/>
      <c r="D44" s="382"/>
      <c r="E44" s="382"/>
      <c r="F44" s="382"/>
      <c r="G44" s="382"/>
      <c r="H44" s="382"/>
      <c r="I44" s="382"/>
      <c r="J44" s="382"/>
      <c r="K44" s="382"/>
      <c r="L44" s="382"/>
      <c r="M44" s="382"/>
      <c r="N44" s="382"/>
      <c r="O44" s="382"/>
      <c r="P44" s="382"/>
    </row>
    <row r="45" spans="2:16" ht="15.75" customHeight="1">
      <c r="B45" s="118"/>
      <c r="C45" s="426" t="s">
        <v>285</v>
      </c>
      <c r="D45" s="424"/>
      <c r="E45" s="424"/>
      <c r="F45" s="424"/>
      <c r="G45" s="424"/>
      <c r="H45" s="424"/>
      <c r="I45" s="424"/>
      <c r="J45" s="424"/>
      <c r="K45" s="424"/>
      <c r="L45" s="424"/>
      <c r="M45" s="424"/>
      <c r="N45" s="424"/>
      <c r="O45" s="424"/>
      <c r="P45" s="424"/>
    </row>
    <row r="46" spans="2:16" ht="15.75" customHeight="1">
      <c r="B46" s="118"/>
      <c r="C46" s="424"/>
      <c r="D46" s="424"/>
      <c r="E46" s="424"/>
      <c r="F46" s="424"/>
      <c r="G46" s="424"/>
      <c r="H46" s="424"/>
      <c r="I46" s="424"/>
      <c r="J46" s="424"/>
      <c r="K46" s="424"/>
      <c r="L46" s="424"/>
      <c r="M46" s="424"/>
      <c r="N46" s="424"/>
      <c r="O46" s="424"/>
      <c r="P46" s="424"/>
    </row>
    <row r="47" spans="2:16" ht="15.75" customHeight="1">
      <c r="B47" s="118"/>
      <c r="C47" s="426" t="s">
        <v>320</v>
      </c>
      <c r="D47" s="424"/>
      <c r="E47" s="424"/>
      <c r="F47" s="424"/>
      <c r="G47" s="424"/>
      <c r="H47" s="424"/>
      <c r="I47" s="424"/>
      <c r="J47" s="424"/>
      <c r="K47" s="424"/>
      <c r="L47" s="424"/>
      <c r="M47" s="424"/>
      <c r="N47" s="424"/>
      <c r="O47" s="424"/>
      <c r="P47" s="424"/>
    </row>
    <row r="48" spans="2:16" ht="15.75" customHeight="1">
      <c r="B48" s="118"/>
      <c r="C48" s="424"/>
      <c r="D48" s="424"/>
      <c r="E48" s="424"/>
      <c r="F48" s="424"/>
      <c r="G48" s="424"/>
      <c r="H48" s="424"/>
      <c r="I48" s="424"/>
      <c r="J48" s="424"/>
      <c r="K48" s="424"/>
      <c r="L48" s="424"/>
      <c r="M48" s="424"/>
      <c r="N48" s="424"/>
      <c r="O48" s="424"/>
      <c r="P48" s="424"/>
    </row>
    <row r="49" spans="2:16" ht="15.75" customHeight="1">
      <c r="B49" s="118"/>
      <c r="C49" s="424"/>
      <c r="D49" s="424"/>
      <c r="E49" s="424"/>
      <c r="F49" s="424"/>
      <c r="G49" s="424"/>
      <c r="H49" s="424"/>
      <c r="I49" s="424"/>
      <c r="J49" s="424"/>
      <c r="K49" s="424"/>
      <c r="L49" s="424"/>
      <c r="M49" s="424"/>
      <c r="N49" s="424"/>
      <c r="O49" s="424"/>
      <c r="P49" s="424"/>
    </row>
    <row r="50" spans="2:16" ht="15.75" customHeight="1">
      <c r="B50" s="118"/>
      <c r="C50" s="281"/>
      <c r="D50" s="281"/>
      <c r="E50" s="281"/>
      <c r="F50" s="281"/>
      <c r="G50" s="281"/>
      <c r="H50" s="281"/>
      <c r="I50" s="281"/>
      <c r="J50" s="281"/>
      <c r="K50" s="281"/>
      <c r="L50" s="281"/>
      <c r="M50" s="281"/>
      <c r="N50" s="281"/>
      <c r="O50" s="281"/>
      <c r="P50" s="281"/>
    </row>
    <row r="51" spans="2:16" ht="15" customHeight="1">
      <c r="B51" s="118"/>
      <c r="C51" s="281"/>
      <c r="D51" s="139"/>
      <c r="E51" s="139"/>
      <c r="F51" s="139"/>
      <c r="G51" s="139"/>
      <c r="H51" s="139"/>
      <c r="I51" s="139"/>
      <c r="J51" s="131" t="s">
        <v>256</v>
      </c>
      <c r="K51" s="139"/>
      <c r="L51" s="131" t="s">
        <v>257</v>
      </c>
      <c r="M51" s="139"/>
      <c r="N51" s="139"/>
      <c r="O51" s="139"/>
      <c r="P51" s="131" t="s">
        <v>257</v>
      </c>
    </row>
    <row r="52" spans="2:16" ht="15" customHeight="1">
      <c r="B52" s="118"/>
      <c r="C52" s="281"/>
      <c r="D52" s="139"/>
      <c r="E52" s="139"/>
      <c r="F52" s="139"/>
      <c r="G52" s="139"/>
      <c r="H52" s="139"/>
      <c r="I52" s="139"/>
      <c r="J52" s="131" t="s">
        <v>124</v>
      </c>
      <c r="K52" s="139"/>
      <c r="L52" s="132" t="s">
        <v>228</v>
      </c>
      <c r="M52" s="139"/>
      <c r="N52" s="139" t="s">
        <v>124</v>
      </c>
      <c r="O52" s="139"/>
      <c r="P52" s="132" t="s">
        <v>228</v>
      </c>
    </row>
    <row r="53" spans="2:16" ht="15" customHeight="1">
      <c r="B53" s="118"/>
      <c r="C53" s="281"/>
      <c r="D53" s="139"/>
      <c r="E53" s="139"/>
      <c r="F53" s="139"/>
      <c r="G53" s="139"/>
      <c r="H53" s="139"/>
      <c r="I53" s="139"/>
      <c r="J53" s="131" t="s">
        <v>124</v>
      </c>
      <c r="K53" s="139"/>
      <c r="L53" s="131" t="s">
        <v>248</v>
      </c>
      <c r="M53" s="139"/>
      <c r="N53" s="139" t="s">
        <v>258</v>
      </c>
      <c r="O53" s="139"/>
      <c r="P53" s="131" t="s">
        <v>259</v>
      </c>
    </row>
    <row r="54" spans="2:16" ht="15" customHeight="1">
      <c r="B54" s="118"/>
      <c r="C54" s="281"/>
      <c r="D54" s="139"/>
      <c r="E54" s="139"/>
      <c r="F54" s="139"/>
      <c r="G54" s="139"/>
      <c r="H54" s="139"/>
      <c r="I54" s="139"/>
      <c r="J54" s="131" t="s">
        <v>124</v>
      </c>
      <c r="K54" s="139"/>
      <c r="L54" s="131" t="s">
        <v>45</v>
      </c>
      <c r="M54" s="139"/>
      <c r="N54" s="131" t="s">
        <v>45</v>
      </c>
      <c r="O54" s="139"/>
      <c r="P54" s="131" t="s">
        <v>45</v>
      </c>
    </row>
    <row r="55" spans="2:16" ht="15" customHeight="1">
      <c r="B55" s="118"/>
      <c r="C55" s="281"/>
      <c r="D55" s="432" t="s">
        <v>240</v>
      </c>
      <c r="E55" s="432"/>
      <c r="F55" s="432"/>
      <c r="G55" s="432"/>
      <c r="H55" s="432"/>
      <c r="I55" s="139"/>
      <c r="J55" s="139"/>
      <c r="K55" s="139"/>
      <c r="L55" s="140"/>
      <c r="M55" s="140"/>
      <c r="N55" s="140"/>
      <c r="O55" s="140"/>
      <c r="P55" s="140"/>
    </row>
    <row r="56" spans="2:16" ht="15" customHeight="1">
      <c r="B56" s="118"/>
      <c r="C56" s="281"/>
      <c r="D56" s="139"/>
      <c r="E56" s="432" t="s">
        <v>322</v>
      </c>
      <c r="F56" s="432"/>
      <c r="G56" s="432"/>
      <c r="H56" s="432"/>
      <c r="I56" s="139"/>
      <c r="J56" s="139"/>
      <c r="K56" s="139"/>
      <c r="L56" s="141">
        <f>N56+P56</f>
        <v>746</v>
      </c>
      <c r="M56" s="141"/>
      <c r="N56" s="141">
        <v>746</v>
      </c>
      <c r="O56" s="141"/>
      <c r="P56" s="141">
        <v>0</v>
      </c>
    </row>
    <row r="57" spans="2:16" ht="15" customHeight="1">
      <c r="B57" s="118"/>
      <c r="C57" s="281"/>
      <c r="D57" s="139"/>
      <c r="E57" s="139"/>
      <c r="F57" s="139"/>
      <c r="G57" s="139"/>
      <c r="H57" s="139"/>
      <c r="I57" s="139"/>
      <c r="J57" s="139"/>
      <c r="K57" s="139"/>
      <c r="L57" s="141"/>
      <c r="M57" s="141"/>
      <c r="N57" s="141"/>
      <c r="O57" s="141"/>
      <c r="P57" s="141"/>
    </row>
    <row r="58" spans="2:16" ht="15" customHeight="1">
      <c r="B58" s="118"/>
      <c r="C58" s="281"/>
      <c r="D58" s="432" t="s">
        <v>260</v>
      </c>
      <c r="E58" s="432"/>
      <c r="F58" s="432"/>
      <c r="G58" s="432"/>
      <c r="H58" s="432"/>
      <c r="I58" s="139"/>
      <c r="J58" s="139"/>
      <c r="K58" s="139"/>
      <c r="L58" s="141"/>
      <c r="M58" s="141"/>
      <c r="N58" s="141"/>
      <c r="O58" s="141"/>
      <c r="P58" s="141"/>
    </row>
    <row r="59" spans="2:17" ht="15" customHeight="1">
      <c r="B59" s="118"/>
      <c r="C59" s="281"/>
      <c r="D59" s="139"/>
      <c r="E59" s="432" t="s">
        <v>322</v>
      </c>
      <c r="F59" s="432"/>
      <c r="G59" s="432"/>
      <c r="H59" s="432"/>
      <c r="I59" s="139"/>
      <c r="J59" s="139"/>
      <c r="K59" s="139"/>
      <c r="L59" s="141">
        <f>P59+N59</f>
        <v>2700</v>
      </c>
      <c r="M59" s="141"/>
      <c r="N59" s="141">
        <v>-746</v>
      </c>
      <c r="O59" s="141"/>
      <c r="P59" s="141">
        <v>3446</v>
      </c>
      <c r="Q59" s="44" t="s">
        <v>124</v>
      </c>
    </row>
    <row r="60" spans="2:16" ht="15" customHeight="1">
      <c r="B60" s="118"/>
      <c r="C60" s="281"/>
      <c r="D60" s="139"/>
      <c r="E60" s="139"/>
      <c r="F60" s="139"/>
      <c r="G60" s="139"/>
      <c r="H60" s="139"/>
      <c r="I60" s="139"/>
      <c r="J60" s="139"/>
      <c r="K60" s="139"/>
      <c r="L60" s="141"/>
      <c r="M60" s="141"/>
      <c r="N60" s="141"/>
      <c r="O60" s="141"/>
      <c r="P60" s="141"/>
    </row>
    <row r="61" spans="2:16" ht="15" customHeight="1">
      <c r="B61" s="118"/>
      <c r="C61" s="281"/>
      <c r="D61" s="139"/>
      <c r="E61" s="139"/>
      <c r="F61" s="139"/>
      <c r="G61" s="139"/>
      <c r="H61" s="139"/>
      <c r="I61" s="139"/>
      <c r="J61" s="139"/>
      <c r="K61" s="139"/>
      <c r="L61" s="141"/>
      <c r="M61" s="141"/>
      <c r="N61" s="141"/>
      <c r="O61" s="141"/>
      <c r="P61" s="141"/>
    </row>
    <row r="62" spans="2:16" ht="15" customHeight="1">
      <c r="B62" s="118"/>
      <c r="C62" s="281"/>
      <c r="D62" s="139"/>
      <c r="E62" s="139"/>
      <c r="F62" s="139"/>
      <c r="G62" s="139"/>
      <c r="H62" s="139"/>
      <c r="I62" s="139"/>
      <c r="J62" s="139"/>
      <c r="K62" s="139"/>
      <c r="L62" s="141"/>
      <c r="M62" s="141"/>
      <c r="N62" s="141"/>
      <c r="O62" s="141"/>
      <c r="P62" s="141"/>
    </row>
    <row r="63" spans="2:16" ht="15" customHeight="1">
      <c r="B63" s="118"/>
      <c r="C63" s="434" t="s">
        <v>232</v>
      </c>
      <c r="D63" s="434"/>
      <c r="E63" s="434"/>
      <c r="F63" s="434"/>
      <c r="G63" s="139"/>
      <c r="H63" s="139"/>
      <c r="I63" s="139"/>
      <c r="J63" s="139"/>
      <c r="K63" s="139"/>
      <c r="L63" s="141"/>
      <c r="M63" s="141"/>
      <c r="N63" s="141"/>
      <c r="O63" s="141"/>
      <c r="P63" s="141"/>
    </row>
    <row r="64" spans="2:16" ht="7.5" customHeight="1">
      <c r="B64" s="118"/>
      <c r="C64" s="153"/>
      <c r="D64" s="153"/>
      <c r="E64" s="153"/>
      <c r="F64" s="153"/>
      <c r="G64" s="139"/>
      <c r="H64" s="139"/>
      <c r="I64" s="139"/>
      <c r="J64" s="139"/>
      <c r="K64" s="139"/>
      <c r="L64" s="141"/>
      <c r="M64" s="141"/>
      <c r="N64" s="141"/>
      <c r="O64" s="141"/>
      <c r="P64" s="141"/>
    </row>
    <row r="65" spans="2:16" ht="15" customHeight="1">
      <c r="B65" s="118"/>
      <c r="C65" s="423" t="s">
        <v>286</v>
      </c>
      <c r="D65" s="382"/>
      <c r="E65" s="382"/>
      <c r="F65" s="382"/>
      <c r="G65" s="382"/>
      <c r="H65" s="382"/>
      <c r="I65" s="382"/>
      <c r="J65" s="382"/>
      <c r="K65" s="382"/>
      <c r="L65" s="382"/>
      <c r="M65" s="382"/>
      <c r="N65" s="382"/>
      <c r="O65" s="382"/>
      <c r="P65" s="382"/>
    </row>
    <row r="66" spans="2:16" ht="15" customHeight="1">
      <c r="B66" s="118"/>
      <c r="C66" s="382"/>
      <c r="D66" s="382"/>
      <c r="E66" s="382"/>
      <c r="F66" s="382"/>
      <c r="G66" s="382"/>
      <c r="H66" s="382"/>
      <c r="I66" s="382"/>
      <c r="J66" s="382"/>
      <c r="K66" s="382"/>
      <c r="L66" s="382"/>
      <c r="M66" s="382"/>
      <c r="N66" s="382"/>
      <c r="O66" s="382"/>
      <c r="P66" s="382"/>
    </row>
    <row r="67" spans="2:16" ht="15" customHeight="1">
      <c r="B67" s="118"/>
      <c r="C67" s="382"/>
      <c r="D67" s="382"/>
      <c r="E67" s="382"/>
      <c r="F67" s="382"/>
      <c r="G67" s="382"/>
      <c r="H67" s="382"/>
      <c r="I67" s="382"/>
      <c r="J67" s="382"/>
      <c r="K67" s="382"/>
      <c r="L67" s="382"/>
      <c r="M67" s="382"/>
      <c r="N67" s="382"/>
      <c r="O67" s="382"/>
      <c r="P67" s="382"/>
    </row>
    <row r="68" spans="2:16" ht="23.25" customHeight="1">
      <c r="B68" s="118"/>
      <c r="C68" s="382"/>
      <c r="D68" s="382"/>
      <c r="E68" s="382"/>
      <c r="F68" s="382"/>
      <c r="G68" s="382"/>
      <c r="H68" s="382"/>
      <c r="I68" s="382"/>
      <c r="J68" s="382"/>
      <c r="K68" s="382"/>
      <c r="L68" s="382"/>
      <c r="M68" s="382"/>
      <c r="N68" s="382"/>
      <c r="O68" s="382"/>
      <c r="P68" s="382"/>
    </row>
    <row r="69" spans="2:16" ht="16.5" customHeight="1">
      <c r="B69" s="118"/>
      <c r="C69" s="423" t="s">
        <v>287</v>
      </c>
      <c r="D69" s="424"/>
      <c r="E69" s="424"/>
      <c r="F69" s="424"/>
      <c r="G69" s="424"/>
      <c r="H69" s="424"/>
      <c r="I69" s="424"/>
      <c r="J69" s="424"/>
      <c r="K69" s="424"/>
      <c r="L69" s="424"/>
      <c r="M69" s="424"/>
      <c r="N69" s="424"/>
      <c r="O69" s="424"/>
      <c r="P69" s="424"/>
    </row>
    <row r="70" spans="2:16" ht="16.5" customHeight="1">
      <c r="B70" s="118"/>
      <c r="C70" s="424"/>
      <c r="D70" s="424"/>
      <c r="E70" s="424"/>
      <c r="F70" s="424"/>
      <c r="G70" s="424"/>
      <c r="H70" s="424"/>
      <c r="I70" s="424"/>
      <c r="J70" s="424"/>
      <c r="K70" s="424"/>
      <c r="L70" s="424"/>
      <c r="M70" s="424"/>
      <c r="N70" s="424"/>
      <c r="O70" s="424"/>
      <c r="P70" s="424"/>
    </row>
    <row r="71" spans="2:16" ht="16.5" customHeight="1">
      <c r="B71" s="118"/>
      <c r="C71" s="424"/>
      <c r="D71" s="424"/>
      <c r="E71" s="424"/>
      <c r="F71" s="424"/>
      <c r="G71" s="424"/>
      <c r="H71" s="424"/>
      <c r="I71" s="424"/>
      <c r="J71" s="424"/>
      <c r="K71" s="424"/>
      <c r="L71" s="424"/>
      <c r="M71" s="424"/>
      <c r="N71" s="424"/>
      <c r="O71" s="424"/>
      <c r="P71" s="424"/>
    </row>
    <row r="72" spans="2:16" ht="16.5" customHeight="1">
      <c r="B72" s="118"/>
      <c r="C72" s="424"/>
      <c r="D72" s="424"/>
      <c r="E72" s="424"/>
      <c r="F72" s="424"/>
      <c r="G72" s="424"/>
      <c r="H72" s="424"/>
      <c r="I72" s="424"/>
      <c r="J72" s="424"/>
      <c r="K72" s="424"/>
      <c r="L72" s="424"/>
      <c r="M72" s="424"/>
      <c r="N72" s="424"/>
      <c r="O72" s="424"/>
      <c r="P72" s="424"/>
    </row>
    <row r="73" spans="2:16" ht="15.75" customHeight="1">
      <c r="B73" s="118"/>
      <c r="C73" s="424"/>
      <c r="D73" s="424"/>
      <c r="E73" s="424"/>
      <c r="F73" s="424"/>
      <c r="G73" s="424"/>
      <c r="H73" s="424"/>
      <c r="I73" s="424"/>
      <c r="J73" s="424"/>
      <c r="K73" s="424"/>
      <c r="L73" s="424"/>
      <c r="M73" s="424"/>
      <c r="N73" s="424"/>
      <c r="O73" s="424"/>
      <c r="P73" s="424"/>
    </row>
    <row r="74" spans="2:16" ht="15.75" customHeight="1">
      <c r="B74" s="118"/>
      <c r="C74" s="424"/>
      <c r="D74" s="424"/>
      <c r="E74" s="424"/>
      <c r="F74" s="424"/>
      <c r="G74" s="424"/>
      <c r="H74" s="424"/>
      <c r="I74" s="424"/>
      <c r="J74" s="424"/>
      <c r="K74" s="424"/>
      <c r="L74" s="424"/>
      <c r="M74" s="424"/>
      <c r="N74" s="424"/>
      <c r="O74" s="424"/>
      <c r="P74" s="424"/>
    </row>
    <row r="75" spans="2:16" ht="17.25" customHeight="1">
      <c r="B75" s="118"/>
      <c r="C75" s="423" t="s">
        <v>288</v>
      </c>
      <c r="D75" s="433"/>
      <c r="E75" s="433"/>
      <c r="F75" s="433"/>
      <c r="G75" s="433"/>
      <c r="H75" s="433"/>
      <c r="I75" s="433"/>
      <c r="J75" s="433"/>
      <c r="K75" s="433"/>
      <c r="L75" s="433"/>
      <c r="M75" s="433"/>
      <c r="N75" s="433"/>
      <c r="O75" s="433"/>
      <c r="P75" s="433"/>
    </row>
    <row r="76" spans="2:16" ht="16.5" customHeight="1">
      <c r="B76" s="118"/>
      <c r="C76" s="433"/>
      <c r="D76" s="433"/>
      <c r="E76" s="433"/>
      <c r="F76" s="433"/>
      <c r="G76" s="433"/>
      <c r="H76" s="433"/>
      <c r="I76" s="433"/>
      <c r="J76" s="433"/>
      <c r="K76" s="433"/>
      <c r="L76" s="433"/>
      <c r="M76" s="433"/>
      <c r="N76" s="433"/>
      <c r="O76" s="433"/>
      <c r="P76" s="433"/>
    </row>
    <row r="77" spans="2:16" ht="15" customHeight="1">
      <c r="B77" s="118"/>
      <c r="C77" s="281"/>
      <c r="D77" s="281"/>
      <c r="E77" s="281"/>
      <c r="F77" s="281"/>
      <c r="G77" s="281"/>
      <c r="H77" s="281"/>
      <c r="I77" s="281"/>
      <c r="J77" s="281"/>
      <c r="K77" s="281"/>
      <c r="L77" s="281"/>
      <c r="M77" s="281"/>
      <c r="N77" s="281"/>
      <c r="O77" s="281"/>
      <c r="P77" s="281"/>
    </row>
    <row r="78" spans="2:16" ht="15.75" customHeight="1">
      <c r="B78" s="298" t="s">
        <v>48</v>
      </c>
      <c r="C78" s="301" t="s">
        <v>289</v>
      </c>
      <c r="D78" s="284"/>
      <c r="E78" s="284"/>
      <c r="F78" s="284"/>
      <c r="G78" s="284"/>
      <c r="H78" s="284"/>
      <c r="I78" s="284"/>
      <c r="J78" s="284"/>
      <c r="K78" s="284"/>
      <c r="L78" s="284"/>
      <c r="M78" s="284"/>
      <c r="N78" s="284"/>
      <c r="O78" s="284"/>
      <c r="P78" s="284"/>
    </row>
    <row r="79" spans="2:16" ht="11.25" customHeight="1">
      <c r="B79" s="298"/>
      <c r="C79" s="302"/>
      <c r="D79" s="284"/>
      <c r="E79" s="284"/>
      <c r="F79" s="284"/>
      <c r="G79" s="284"/>
      <c r="H79" s="284"/>
      <c r="I79" s="284"/>
      <c r="J79" s="284"/>
      <c r="K79" s="284"/>
      <c r="L79" s="284"/>
      <c r="M79" s="284"/>
      <c r="N79" s="284"/>
      <c r="O79" s="284"/>
      <c r="P79" s="284"/>
    </row>
    <row r="80" spans="2:16" ht="17.25" customHeight="1">
      <c r="B80" s="284"/>
      <c r="C80" s="363" t="s">
        <v>290</v>
      </c>
      <c r="D80" s="363"/>
      <c r="E80" s="363"/>
      <c r="F80" s="363"/>
      <c r="G80" s="363"/>
      <c r="H80" s="363"/>
      <c r="I80" s="363"/>
      <c r="J80" s="363"/>
      <c r="K80" s="363"/>
      <c r="L80" s="363"/>
      <c r="M80" s="363"/>
      <c r="N80" s="363"/>
      <c r="O80" s="363"/>
      <c r="P80" s="363"/>
    </row>
    <row r="81" spans="2:16" ht="17.25" customHeight="1">
      <c r="B81" s="284"/>
      <c r="C81" s="363"/>
      <c r="D81" s="363"/>
      <c r="E81" s="363"/>
      <c r="F81" s="363"/>
      <c r="G81" s="363"/>
      <c r="H81" s="363"/>
      <c r="I81" s="363"/>
      <c r="J81" s="363"/>
      <c r="K81" s="363"/>
      <c r="L81" s="363"/>
      <c r="M81" s="363"/>
      <c r="N81" s="363"/>
      <c r="O81" s="363"/>
      <c r="P81" s="363"/>
    </row>
    <row r="82" spans="2:16" ht="6.75" customHeight="1">
      <c r="B82" s="284"/>
      <c r="C82" s="70"/>
      <c r="D82" s="70"/>
      <c r="E82" s="70"/>
      <c r="F82" s="70"/>
      <c r="G82" s="70"/>
      <c r="H82" s="70"/>
      <c r="I82" s="70"/>
      <c r="J82" s="70"/>
      <c r="K82" s="70"/>
      <c r="L82" s="70"/>
      <c r="M82" s="70"/>
      <c r="N82" s="70"/>
      <c r="O82" s="70"/>
      <c r="P82" s="70"/>
    </row>
    <row r="83" spans="2:16" ht="17.25" customHeight="1">
      <c r="B83" s="284"/>
      <c r="C83" s="363" t="s">
        <v>379</v>
      </c>
      <c r="D83" s="402"/>
      <c r="E83" s="402"/>
      <c r="F83" s="402"/>
      <c r="G83" s="402"/>
      <c r="H83" s="402"/>
      <c r="I83" s="402"/>
      <c r="J83" s="402"/>
      <c r="K83" s="402"/>
      <c r="L83" s="402"/>
      <c r="M83" s="402"/>
      <c r="N83" s="402"/>
      <c r="O83" s="402"/>
      <c r="P83" s="402"/>
    </row>
    <row r="84" spans="2:16" ht="17.25" customHeight="1">
      <c r="B84" s="284"/>
      <c r="C84" s="402"/>
      <c r="D84" s="402"/>
      <c r="E84" s="402"/>
      <c r="F84" s="402"/>
      <c r="G84" s="402"/>
      <c r="H84" s="402"/>
      <c r="I84" s="402"/>
      <c r="J84" s="402"/>
      <c r="K84" s="402"/>
      <c r="L84" s="402"/>
      <c r="M84" s="402"/>
      <c r="N84" s="402"/>
      <c r="O84" s="402"/>
      <c r="P84" s="402"/>
    </row>
    <row r="85" spans="2:16" ht="17.25" customHeight="1">
      <c r="B85" s="284"/>
      <c r="C85" s="402"/>
      <c r="D85" s="402"/>
      <c r="E85" s="402"/>
      <c r="F85" s="402"/>
      <c r="G85" s="402"/>
      <c r="H85" s="402"/>
      <c r="I85" s="402"/>
      <c r="J85" s="402"/>
      <c r="K85" s="402"/>
      <c r="L85" s="402"/>
      <c r="M85" s="402"/>
      <c r="N85" s="402"/>
      <c r="O85" s="402"/>
      <c r="P85" s="402"/>
    </row>
    <row r="86" spans="2:16" ht="30" customHeight="1">
      <c r="B86" s="284"/>
      <c r="C86" s="402"/>
      <c r="D86" s="402"/>
      <c r="E86" s="402"/>
      <c r="F86" s="402"/>
      <c r="G86" s="402"/>
      <c r="H86" s="402"/>
      <c r="I86" s="402"/>
      <c r="J86" s="402"/>
      <c r="K86" s="402"/>
      <c r="L86" s="402"/>
      <c r="M86" s="402"/>
      <c r="N86" s="402"/>
      <c r="O86" s="402"/>
      <c r="P86" s="402"/>
    </row>
    <row r="87" spans="2:16" ht="7.5" customHeight="1">
      <c r="B87" s="284"/>
      <c r="C87" s="284"/>
      <c r="D87" s="284"/>
      <c r="E87" s="284"/>
      <c r="F87" s="284"/>
      <c r="G87" s="284"/>
      <c r="H87" s="284"/>
      <c r="I87" s="284"/>
      <c r="J87" s="284"/>
      <c r="K87" s="284"/>
      <c r="L87" s="284"/>
      <c r="M87" s="284"/>
      <c r="N87" s="284"/>
      <c r="O87" s="284"/>
      <c r="P87" s="284"/>
    </row>
    <row r="88" spans="2:16" ht="11.25" customHeight="1">
      <c r="B88" s="284"/>
      <c r="C88" s="363" t="s">
        <v>380</v>
      </c>
      <c r="D88" s="363"/>
      <c r="E88" s="363"/>
      <c r="F88" s="363"/>
      <c r="G88" s="363"/>
      <c r="H88" s="363"/>
      <c r="I88" s="363"/>
      <c r="J88" s="363"/>
      <c r="K88" s="363"/>
      <c r="L88" s="363"/>
      <c r="M88" s="363"/>
      <c r="N88" s="363"/>
      <c r="O88" s="363"/>
      <c r="P88" s="363"/>
    </row>
    <row r="89" spans="2:16" ht="15" customHeight="1">
      <c r="B89" s="284"/>
      <c r="C89" s="363"/>
      <c r="D89" s="363"/>
      <c r="E89" s="363"/>
      <c r="F89" s="363"/>
      <c r="G89" s="363"/>
      <c r="H89" s="363"/>
      <c r="I89" s="363"/>
      <c r="J89" s="363"/>
      <c r="K89" s="363"/>
      <c r="L89" s="363"/>
      <c r="M89" s="363"/>
      <c r="N89" s="363"/>
      <c r="O89" s="363"/>
      <c r="P89" s="363"/>
    </row>
    <row r="90" spans="2:16" ht="11.25" customHeight="1">
      <c r="B90" s="284"/>
      <c r="C90" s="363"/>
      <c r="D90" s="363"/>
      <c r="E90" s="363"/>
      <c r="F90" s="363"/>
      <c r="G90" s="363"/>
      <c r="H90" s="363"/>
      <c r="I90" s="363"/>
      <c r="J90" s="363"/>
      <c r="K90" s="363"/>
      <c r="L90" s="363"/>
      <c r="M90" s="363"/>
      <c r="N90" s="363"/>
      <c r="O90" s="363"/>
      <c r="P90" s="363"/>
    </row>
    <row r="91" spans="2:16" ht="15" customHeight="1">
      <c r="B91" s="284"/>
      <c r="C91" s="363"/>
      <c r="D91" s="363"/>
      <c r="E91" s="363"/>
      <c r="F91" s="363"/>
      <c r="G91" s="363"/>
      <c r="H91" s="363"/>
      <c r="I91" s="363"/>
      <c r="J91" s="363"/>
      <c r="K91" s="363"/>
      <c r="L91" s="363"/>
      <c r="M91" s="363"/>
      <c r="N91" s="363"/>
      <c r="O91" s="363"/>
      <c r="P91" s="363"/>
    </row>
    <row r="92" spans="2:16" ht="15.75" customHeight="1">
      <c r="B92" s="284"/>
      <c r="C92" s="402"/>
      <c r="D92" s="402"/>
      <c r="E92" s="402"/>
      <c r="F92" s="402"/>
      <c r="G92" s="402"/>
      <c r="H92" s="402"/>
      <c r="I92" s="402"/>
      <c r="J92" s="402"/>
      <c r="K92" s="402"/>
      <c r="L92" s="402"/>
      <c r="M92" s="402"/>
      <c r="N92" s="402"/>
      <c r="O92" s="402"/>
      <c r="P92" s="402"/>
    </row>
    <row r="93" spans="2:16" ht="8.25" customHeight="1">
      <c r="B93" s="284"/>
      <c r="C93" s="284"/>
      <c r="D93" s="284"/>
      <c r="E93" s="284"/>
      <c r="F93" s="284"/>
      <c r="G93" s="284"/>
      <c r="H93" s="284"/>
      <c r="I93" s="284"/>
      <c r="J93" s="284"/>
      <c r="K93" s="284"/>
      <c r="L93" s="284"/>
      <c r="M93" s="284"/>
      <c r="N93" s="284"/>
      <c r="O93" s="284"/>
      <c r="P93" s="284"/>
    </row>
    <row r="94" spans="2:16" ht="17.25" customHeight="1">
      <c r="B94" s="284"/>
      <c r="C94" s="363" t="s">
        <v>381</v>
      </c>
      <c r="D94" s="415"/>
      <c r="E94" s="415"/>
      <c r="F94" s="415"/>
      <c r="G94" s="415"/>
      <c r="H94" s="415"/>
      <c r="I94" s="415"/>
      <c r="J94" s="415"/>
      <c r="K94" s="415"/>
      <c r="L94" s="415"/>
      <c r="M94" s="415"/>
      <c r="N94" s="415"/>
      <c r="O94" s="415"/>
      <c r="P94" s="415"/>
    </row>
    <row r="95" spans="2:16" ht="17.25" customHeight="1">
      <c r="B95" s="284"/>
      <c r="C95" s="415"/>
      <c r="D95" s="415"/>
      <c r="E95" s="415"/>
      <c r="F95" s="415"/>
      <c r="G95" s="415"/>
      <c r="H95" s="415"/>
      <c r="I95" s="415"/>
      <c r="J95" s="415"/>
      <c r="K95" s="415"/>
      <c r="L95" s="415"/>
      <c r="M95" s="415"/>
      <c r="N95" s="415"/>
      <c r="O95" s="415"/>
      <c r="P95" s="415"/>
    </row>
    <row r="96" spans="2:16" ht="17.25" customHeight="1">
      <c r="B96" s="284"/>
      <c r="C96" s="415"/>
      <c r="D96" s="415"/>
      <c r="E96" s="415"/>
      <c r="F96" s="415"/>
      <c r="G96" s="415"/>
      <c r="H96" s="415"/>
      <c r="I96" s="415"/>
      <c r="J96" s="415"/>
      <c r="K96" s="415"/>
      <c r="L96" s="415"/>
      <c r="M96" s="415"/>
      <c r="N96" s="415"/>
      <c r="O96" s="415"/>
      <c r="P96" s="415"/>
    </row>
    <row r="97" spans="2:16" ht="17.25" customHeight="1">
      <c r="B97" s="284"/>
      <c r="C97" s="415"/>
      <c r="D97" s="415"/>
      <c r="E97" s="415"/>
      <c r="F97" s="415"/>
      <c r="G97" s="415"/>
      <c r="H97" s="415"/>
      <c r="I97" s="415"/>
      <c r="J97" s="415"/>
      <c r="K97" s="415"/>
      <c r="L97" s="415"/>
      <c r="M97" s="415"/>
      <c r="N97" s="415"/>
      <c r="O97" s="415"/>
      <c r="P97" s="415"/>
    </row>
    <row r="98" spans="2:16" ht="17.25" customHeight="1">
      <c r="B98" s="284"/>
      <c r="C98" s="415"/>
      <c r="D98" s="415"/>
      <c r="E98" s="415"/>
      <c r="F98" s="415"/>
      <c r="G98" s="415"/>
      <c r="H98" s="415"/>
      <c r="I98" s="415"/>
      <c r="J98" s="415"/>
      <c r="K98" s="415"/>
      <c r="L98" s="415"/>
      <c r="M98" s="415"/>
      <c r="N98" s="415"/>
      <c r="O98" s="415"/>
      <c r="P98" s="415"/>
    </row>
    <row r="99" spans="2:16" ht="17.25" customHeight="1">
      <c r="B99" s="284"/>
      <c r="C99" s="415"/>
      <c r="D99" s="415"/>
      <c r="E99" s="415"/>
      <c r="F99" s="415"/>
      <c r="G99" s="415"/>
      <c r="H99" s="415"/>
      <c r="I99" s="415"/>
      <c r="J99" s="415"/>
      <c r="K99" s="415"/>
      <c r="L99" s="415"/>
      <c r="M99" s="415"/>
      <c r="N99" s="415"/>
      <c r="O99" s="415"/>
      <c r="P99" s="415"/>
    </row>
    <row r="100" spans="2:16" ht="15" customHeight="1">
      <c r="B100" s="279"/>
      <c r="C100" s="279"/>
      <c r="D100" s="279"/>
      <c r="E100" s="279"/>
      <c r="F100" s="279"/>
      <c r="G100" s="279"/>
      <c r="H100" s="279"/>
      <c r="I100" s="279"/>
      <c r="J100" s="279"/>
      <c r="K100" s="279"/>
      <c r="L100" s="279"/>
      <c r="M100" s="279"/>
      <c r="N100" s="279"/>
      <c r="O100" s="279"/>
      <c r="P100" s="279"/>
    </row>
    <row r="101" spans="2:16" ht="15" customHeight="1">
      <c r="B101" s="304" t="s">
        <v>245</v>
      </c>
      <c r="C101" s="416" t="s">
        <v>306</v>
      </c>
      <c r="D101" s="417"/>
      <c r="E101" s="417"/>
      <c r="F101" s="417"/>
      <c r="G101" s="417"/>
      <c r="H101" s="417"/>
      <c r="I101" s="417"/>
      <c r="J101" s="417"/>
      <c r="K101" s="417"/>
      <c r="L101" s="417"/>
      <c r="M101" s="417"/>
      <c r="N101" s="417"/>
      <c r="O101" s="417"/>
      <c r="P101" s="417"/>
    </row>
    <row r="102" spans="2:16" ht="15" customHeight="1">
      <c r="B102" s="284"/>
      <c r="C102" s="417"/>
      <c r="D102" s="417"/>
      <c r="E102" s="417"/>
      <c r="F102" s="417"/>
      <c r="G102" s="417"/>
      <c r="H102" s="417"/>
      <c r="I102" s="417"/>
      <c r="J102" s="417"/>
      <c r="K102" s="417"/>
      <c r="L102" s="417"/>
      <c r="M102" s="417"/>
      <c r="N102" s="417"/>
      <c r="O102" s="417"/>
      <c r="P102" s="417"/>
    </row>
    <row r="103" spans="2:16" ht="6" customHeight="1">
      <c r="B103" s="284"/>
      <c r="C103" s="305"/>
      <c r="D103" s="305"/>
      <c r="E103" s="305"/>
      <c r="F103" s="305"/>
      <c r="G103" s="305"/>
      <c r="H103" s="305"/>
      <c r="I103" s="305"/>
      <c r="J103" s="305"/>
      <c r="K103" s="305"/>
      <c r="L103" s="305"/>
      <c r="M103" s="305"/>
      <c r="N103" s="305"/>
      <c r="O103" s="305"/>
      <c r="P103" s="305"/>
    </row>
    <row r="104" spans="2:16" ht="16.5" customHeight="1">
      <c r="B104" s="284"/>
      <c r="C104" s="418" t="s">
        <v>160</v>
      </c>
      <c r="D104" s="419"/>
      <c r="E104" s="419"/>
      <c r="F104" s="419"/>
      <c r="G104" s="419"/>
      <c r="H104" s="419"/>
      <c r="I104" s="419"/>
      <c r="J104" s="419"/>
      <c r="K104" s="419"/>
      <c r="L104" s="305"/>
      <c r="M104" s="305"/>
      <c r="N104" s="305"/>
      <c r="O104" s="305"/>
      <c r="P104" s="305"/>
    </row>
    <row r="105" spans="2:16" ht="16.5" customHeight="1">
      <c r="B105" s="284"/>
      <c r="C105" s="306"/>
      <c r="D105" s="307"/>
      <c r="E105" s="307"/>
      <c r="F105" s="307"/>
      <c r="G105" s="307"/>
      <c r="H105" s="307"/>
      <c r="I105" s="307"/>
      <c r="J105" s="307"/>
      <c r="K105" s="307"/>
      <c r="L105" s="305"/>
      <c r="M105" s="305"/>
      <c r="N105" s="305"/>
      <c r="O105" s="305"/>
      <c r="P105" s="305"/>
    </row>
    <row r="106" spans="2:16" ht="15.75" customHeight="1">
      <c r="B106" s="284"/>
      <c r="C106" s="363" t="s">
        <v>26</v>
      </c>
      <c r="D106" s="363"/>
      <c r="E106" s="363"/>
      <c r="F106" s="363"/>
      <c r="G106" s="363"/>
      <c r="H106" s="363"/>
      <c r="I106" s="363"/>
      <c r="J106" s="363"/>
      <c r="K106" s="363"/>
      <c r="L106" s="363"/>
      <c r="M106" s="363"/>
      <c r="N106" s="363"/>
      <c r="O106" s="363"/>
      <c r="P106" s="363"/>
    </row>
    <row r="107" spans="2:16" ht="17.25" customHeight="1">
      <c r="B107" s="284"/>
      <c r="C107" s="363"/>
      <c r="D107" s="363"/>
      <c r="E107" s="363"/>
      <c r="F107" s="363"/>
      <c r="G107" s="363"/>
      <c r="H107" s="363"/>
      <c r="I107" s="363"/>
      <c r="J107" s="363"/>
      <c r="K107" s="363"/>
      <c r="L107" s="363"/>
      <c r="M107" s="363"/>
      <c r="N107" s="363"/>
      <c r="O107" s="363"/>
      <c r="P107" s="363"/>
    </row>
    <row r="108" spans="2:16" ht="17.25" customHeight="1">
      <c r="B108" s="284"/>
      <c r="C108" s="402"/>
      <c r="D108" s="402"/>
      <c r="E108" s="402"/>
      <c r="F108" s="402"/>
      <c r="G108" s="402"/>
      <c r="H108" s="402"/>
      <c r="I108" s="402"/>
      <c r="J108" s="402"/>
      <c r="K108" s="402"/>
      <c r="L108" s="402"/>
      <c r="M108" s="402"/>
      <c r="N108" s="402"/>
      <c r="O108" s="402"/>
      <c r="P108" s="402"/>
    </row>
    <row r="109" spans="2:16" ht="17.25" customHeight="1">
      <c r="B109" s="284"/>
      <c r="C109" s="402"/>
      <c r="D109" s="402"/>
      <c r="E109" s="402"/>
      <c r="F109" s="402"/>
      <c r="G109" s="402"/>
      <c r="H109" s="402"/>
      <c r="I109" s="402"/>
      <c r="J109" s="402"/>
      <c r="K109" s="402"/>
      <c r="L109" s="402"/>
      <c r="M109" s="402"/>
      <c r="N109" s="402"/>
      <c r="O109" s="402"/>
      <c r="P109" s="402"/>
    </row>
    <row r="110" spans="2:16" ht="17.25" customHeight="1">
      <c r="B110" s="284"/>
      <c r="C110" s="402"/>
      <c r="D110" s="402"/>
      <c r="E110" s="402"/>
      <c r="F110" s="402"/>
      <c r="G110" s="402"/>
      <c r="H110" s="402"/>
      <c r="I110" s="402"/>
      <c r="J110" s="402"/>
      <c r="K110" s="402"/>
      <c r="L110" s="402"/>
      <c r="M110" s="402"/>
      <c r="N110" s="402"/>
      <c r="O110" s="402"/>
      <c r="P110" s="402"/>
    </row>
    <row r="111" spans="2:16" ht="16.5" customHeight="1">
      <c r="B111" s="284"/>
      <c r="C111" s="363" t="s">
        <v>1</v>
      </c>
      <c r="D111" s="363"/>
      <c r="E111" s="363"/>
      <c r="F111" s="363"/>
      <c r="G111" s="363"/>
      <c r="H111" s="363"/>
      <c r="I111" s="363"/>
      <c r="J111" s="363"/>
      <c r="K111" s="363"/>
      <c r="L111" s="363"/>
      <c r="M111" s="363"/>
      <c r="N111" s="363"/>
      <c r="O111" s="363"/>
      <c r="P111" s="363"/>
    </row>
    <row r="112" spans="2:16" ht="16.5" customHeight="1">
      <c r="B112" s="284"/>
      <c r="C112" s="363"/>
      <c r="D112" s="363"/>
      <c r="E112" s="363"/>
      <c r="F112" s="363"/>
      <c r="G112" s="363"/>
      <c r="H112" s="363"/>
      <c r="I112" s="363"/>
      <c r="J112" s="363"/>
      <c r="K112" s="363"/>
      <c r="L112" s="363"/>
      <c r="M112" s="363"/>
      <c r="N112" s="363"/>
      <c r="O112" s="363"/>
      <c r="P112" s="363"/>
    </row>
    <row r="113" spans="2:16" ht="16.5" customHeight="1">
      <c r="B113" s="284"/>
      <c r="C113" s="363"/>
      <c r="D113" s="363"/>
      <c r="E113" s="363"/>
      <c r="F113" s="363"/>
      <c r="G113" s="363"/>
      <c r="H113" s="363"/>
      <c r="I113" s="363"/>
      <c r="J113" s="363"/>
      <c r="K113" s="363"/>
      <c r="L113" s="363"/>
      <c r="M113" s="363"/>
      <c r="N113" s="363"/>
      <c r="O113" s="363"/>
      <c r="P113" s="363"/>
    </row>
    <row r="114" spans="2:16" ht="16.5" customHeight="1">
      <c r="B114" s="284"/>
      <c r="C114" s="402"/>
      <c r="D114" s="402"/>
      <c r="E114" s="402"/>
      <c r="F114" s="402"/>
      <c r="G114" s="402"/>
      <c r="H114" s="402"/>
      <c r="I114" s="402"/>
      <c r="J114" s="402"/>
      <c r="K114" s="402"/>
      <c r="L114" s="402"/>
      <c r="M114" s="402"/>
      <c r="N114" s="402"/>
      <c r="O114" s="402"/>
      <c r="P114" s="402"/>
    </row>
    <row r="115" spans="2:16" ht="16.5" customHeight="1">
      <c r="B115" s="284"/>
      <c r="C115" s="402"/>
      <c r="D115" s="402"/>
      <c r="E115" s="402"/>
      <c r="F115" s="402"/>
      <c r="G115" s="402"/>
      <c r="H115" s="402"/>
      <c r="I115" s="402"/>
      <c r="J115" s="402"/>
      <c r="K115" s="402"/>
      <c r="L115" s="402"/>
      <c r="M115" s="402"/>
      <c r="N115" s="402"/>
      <c r="O115" s="402"/>
      <c r="P115" s="402"/>
    </row>
    <row r="116" spans="2:16" ht="16.5" customHeight="1">
      <c r="B116" s="284"/>
      <c r="C116" s="363" t="s">
        <v>327</v>
      </c>
      <c r="D116" s="363"/>
      <c r="E116" s="363"/>
      <c r="F116" s="363"/>
      <c r="G116" s="363"/>
      <c r="H116" s="363"/>
      <c r="I116" s="363"/>
      <c r="J116" s="363"/>
      <c r="K116" s="363"/>
      <c r="L116" s="363"/>
      <c r="M116" s="363"/>
      <c r="N116" s="363"/>
      <c r="O116" s="363"/>
      <c r="P116" s="363"/>
    </row>
    <row r="117" spans="2:16" ht="16.5" customHeight="1">
      <c r="B117" s="284"/>
      <c r="C117" s="363"/>
      <c r="D117" s="363"/>
      <c r="E117" s="363"/>
      <c r="F117" s="363"/>
      <c r="G117" s="363"/>
      <c r="H117" s="363"/>
      <c r="I117" s="363"/>
      <c r="J117" s="363"/>
      <c r="K117" s="363"/>
      <c r="L117" s="363"/>
      <c r="M117" s="363"/>
      <c r="N117" s="363"/>
      <c r="O117" s="363"/>
      <c r="P117" s="363"/>
    </row>
    <row r="118" spans="2:16" ht="16.5" customHeight="1">
      <c r="B118" s="284"/>
      <c r="C118" s="402"/>
      <c r="D118" s="402"/>
      <c r="E118" s="402"/>
      <c r="F118" s="402"/>
      <c r="G118" s="402"/>
      <c r="H118" s="402"/>
      <c r="I118" s="402"/>
      <c r="J118" s="402"/>
      <c r="K118" s="402"/>
      <c r="L118" s="402"/>
      <c r="M118" s="402"/>
      <c r="N118" s="402"/>
      <c r="O118" s="402"/>
      <c r="P118" s="402"/>
    </row>
    <row r="119" spans="2:16" ht="13.5" customHeight="1">
      <c r="B119" s="279"/>
      <c r="C119" s="282"/>
      <c r="D119" s="282"/>
      <c r="E119" s="282"/>
      <c r="F119" s="282"/>
      <c r="G119" s="282"/>
      <c r="H119" s="282"/>
      <c r="I119" s="282"/>
      <c r="J119" s="282"/>
      <c r="K119" s="282"/>
      <c r="L119" s="282"/>
      <c r="M119" s="282"/>
      <c r="N119" s="282"/>
      <c r="O119" s="282"/>
      <c r="P119" s="282"/>
    </row>
    <row r="120" spans="2:16" ht="13.5" customHeight="1">
      <c r="B120" s="279"/>
      <c r="C120" s="282"/>
      <c r="D120" s="282"/>
      <c r="E120" s="282"/>
      <c r="F120" s="282"/>
      <c r="G120" s="282"/>
      <c r="H120" s="282"/>
      <c r="I120" s="282"/>
      <c r="J120" s="282"/>
      <c r="K120" s="282"/>
      <c r="L120" s="282"/>
      <c r="M120" s="282"/>
      <c r="N120" s="282"/>
      <c r="O120" s="282"/>
      <c r="P120" s="282"/>
    </row>
    <row r="121" spans="2:16" ht="18" customHeight="1">
      <c r="B121" s="117" t="s">
        <v>247</v>
      </c>
      <c r="C121" s="427" t="s">
        <v>246</v>
      </c>
      <c r="D121" s="428"/>
      <c r="E121" s="428"/>
      <c r="F121" s="428"/>
      <c r="G121" s="428"/>
      <c r="H121" s="428"/>
      <c r="I121" s="428"/>
      <c r="J121" s="428"/>
      <c r="K121" s="428"/>
      <c r="L121" s="428"/>
      <c r="M121" s="428"/>
      <c r="N121" s="428"/>
      <c r="O121" s="428"/>
      <c r="P121" s="428"/>
    </row>
    <row r="122" spans="2:16" ht="14.25" customHeight="1">
      <c r="B122" s="279"/>
      <c r="C122" s="279"/>
      <c r="D122" s="279"/>
      <c r="E122" s="279"/>
      <c r="F122" s="279"/>
      <c r="G122" s="279"/>
      <c r="H122" s="279"/>
      <c r="I122" s="279"/>
      <c r="J122" s="279"/>
      <c r="K122" s="279"/>
      <c r="L122" s="279"/>
      <c r="M122" s="279"/>
      <c r="N122" s="279"/>
      <c r="O122" s="279"/>
      <c r="P122" s="279"/>
    </row>
    <row r="123" spans="2:16" ht="15" customHeight="1">
      <c r="B123" s="55"/>
      <c r="C123" s="425" t="s">
        <v>42</v>
      </c>
      <c r="D123" s="423"/>
      <c r="E123" s="423"/>
      <c r="F123" s="423"/>
      <c r="G123" s="423"/>
      <c r="H123" s="423"/>
      <c r="I123" s="423"/>
      <c r="J123" s="423"/>
      <c r="K123" s="423"/>
      <c r="L123" s="423"/>
      <c r="M123" s="423"/>
      <c r="N123" s="423"/>
      <c r="O123" s="423"/>
      <c r="P123" s="423"/>
    </row>
    <row r="124" spans="2:16" ht="15" customHeight="1">
      <c r="B124" s="55"/>
      <c r="C124" s="159"/>
      <c r="D124" s="55"/>
      <c r="E124" s="55"/>
      <c r="F124" s="55"/>
      <c r="G124" s="55"/>
      <c r="H124" s="55"/>
      <c r="I124" s="55"/>
      <c r="J124" s="55"/>
      <c r="K124" s="55"/>
      <c r="L124" s="55"/>
      <c r="M124" s="55"/>
      <c r="N124" s="55"/>
      <c r="O124" s="55"/>
      <c r="P124" s="55"/>
    </row>
    <row r="125" spans="2:16" ht="15" customHeight="1">
      <c r="B125" s="55"/>
      <c r="C125" s="324"/>
      <c r="D125" s="324"/>
      <c r="E125" s="324"/>
      <c r="F125" s="324"/>
      <c r="G125" s="324"/>
      <c r="H125" s="324"/>
      <c r="I125" s="324"/>
      <c r="J125" s="324"/>
      <c r="K125" s="324"/>
      <c r="L125" s="325" t="s">
        <v>257</v>
      </c>
      <c r="M125" s="140"/>
      <c r="N125" s="140"/>
      <c r="O125" s="140"/>
      <c r="P125" s="325" t="s">
        <v>257</v>
      </c>
    </row>
    <row r="126" spans="2:16" ht="15" customHeight="1">
      <c r="B126" s="55"/>
      <c r="C126" s="70"/>
      <c r="D126" s="70"/>
      <c r="E126" s="70"/>
      <c r="F126" s="70"/>
      <c r="G126" s="70"/>
      <c r="H126" s="70"/>
      <c r="I126" s="70"/>
      <c r="J126" s="70"/>
      <c r="K126" s="70"/>
      <c r="L126" s="326" t="s">
        <v>228</v>
      </c>
      <c r="M126" s="140"/>
      <c r="N126" s="140" t="s">
        <v>124</v>
      </c>
      <c r="O126" s="140"/>
      <c r="P126" s="326" t="s">
        <v>228</v>
      </c>
    </row>
    <row r="127" spans="2:16" ht="15" customHeight="1">
      <c r="B127" s="55"/>
      <c r="C127" s="70"/>
      <c r="D127" s="70"/>
      <c r="E127" s="70"/>
      <c r="F127" s="70"/>
      <c r="G127" s="70"/>
      <c r="H127" s="70"/>
      <c r="I127" s="70"/>
      <c r="J127" s="70"/>
      <c r="K127" s="70"/>
      <c r="L127" s="325" t="s">
        <v>259</v>
      </c>
      <c r="M127" s="140"/>
      <c r="N127" s="325" t="s">
        <v>258</v>
      </c>
      <c r="O127" s="140"/>
      <c r="P127" s="325" t="s">
        <v>248</v>
      </c>
    </row>
    <row r="128" spans="2:16" ht="15" customHeight="1">
      <c r="B128" s="55"/>
      <c r="C128" s="70"/>
      <c r="D128" s="70"/>
      <c r="E128" s="70"/>
      <c r="F128" s="70"/>
      <c r="G128" s="70"/>
      <c r="H128" s="70"/>
      <c r="I128" s="70"/>
      <c r="J128" s="70"/>
      <c r="K128" s="70"/>
      <c r="L128" s="325" t="s">
        <v>45</v>
      </c>
      <c r="M128" s="140"/>
      <c r="N128" s="325" t="s">
        <v>45</v>
      </c>
      <c r="O128" s="140"/>
      <c r="P128" s="325" t="s">
        <v>45</v>
      </c>
    </row>
    <row r="129" spans="2:16" ht="15" customHeight="1">
      <c r="B129" s="55"/>
      <c r="C129" s="70"/>
      <c r="D129" s="70"/>
      <c r="E129" s="70"/>
      <c r="F129" s="70"/>
      <c r="G129" s="70"/>
      <c r="H129" s="70"/>
      <c r="I129" s="70"/>
      <c r="J129" s="70"/>
      <c r="K129" s="70"/>
      <c r="L129" s="325"/>
      <c r="M129" s="140"/>
      <c r="N129" s="325"/>
      <c r="O129" s="140"/>
      <c r="P129" s="325"/>
    </row>
    <row r="130" spans="2:16" ht="15" customHeight="1">
      <c r="B130" s="55"/>
      <c r="C130" s="327" t="s">
        <v>249</v>
      </c>
      <c r="D130" s="429" t="s">
        <v>50</v>
      </c>
      <c r="E130" s="429"/>
      <c r="F130" s="429"/>
      <c r="G130" s="429"/>
      <c r="H130" s="429"/>
      <c r="I130" s="70"/>
      <c r="J130" s="70"/>
      <c r="K130" s="70"/>
      <c r="L130" s="328">
        <v>14094</v>
      </c>
      <c r="M130" s="329"/>
      <c r="N130" s="330">
        <f>1703</f>
        <v>1703</v>
      </c>
      <c r="O130" s="330"/>
      <c r="P130" s="331">
        <f>L130+N130</f>
        <v>15797</v>
      </c>
    </row>
    <row r="131" spans="2:16" ht="15" customHeight="1">
      <c r="B131" s="55"/>
      <c r="C131" s="327" t="s">
        <v>250</v>
      </c>
      <c r="D131" s="429" t="s">
        <v>251</v>
      </c>
      <c r="E131" s="429"/>
      <c r="F131" s="429"/>
      <c r="G131" s="429"/>
      <c r="H131" s="429"/>
      <c r="I131" s="70"/>
      <c r="J131" s="70"/>
      <c r="K131" s="70"/>
      <c r="L131" s="328">
        <v>1703</v>
      </c>
      <c r="M131" s="329"/>
      <c r="N131" s="330">
        <v>-1703</v>
      </c>
      <c r="O131" s="330"/>
      <c r="P131" s="331">
        <f>L131+N131</f>
        <v>0</v>
      </c>
    </row>
    <row r="132" spans="2:16" ht="16.5" customHeight="1">
      <c r="B132" s="55"/>
      <c r="C132" s="133"/>
      <c r="D132" s="139"/>
      <c r="E132" s="139"/>
      <c r="F132" s="281"/>
      <c r="G132" s="281"/>
      <c r="H132" s="281"/>
      <c r="I132" s="281"/>
      <c r="J132" s="281"/>
      <c r="K132" s="55"/>
      <c r="L132" s="142"/>
      <c r="M132" s="142"/>
      <c r="N132" s="144"/>
      <c r="O132" s="145"/>
      <c r="P132" s="145"/>
    </row>
    <row r="133" spans="2:16" ht="15" customHeight="1">
      <c r="B133" s="55"/>
      <c r="C133" s="403" t="s">
        <v>374</v>
      </c>
      <c r="D133" s="370"/>
      <c r="E133" s="370"/>
      <c r="F133" s="370"/>
      <c r="G133" s="370"/>
      <c r="H133" s="370"/>
      <c r="I133" s="370"/>
      <c r="J133" s="370"/>
      <c r="K133" s="370"/>
      <c r="L133" s="370"/>
      <c r="M133" s="370"/>
      <c r="N133" s="370"/>
      <c r="O133" s="370"/>
      <c r="P133" s="370"/>
    </row>
    <row r="134" spans="2:16" ht="13.5" customHeight="1">
      <c r="B134" s="55"/>
      <c r="C134" s="370"/>
      <c r="D134" s="370"/>
      <c r="E134" s="370"/>
      <c r="F134" s="370"/>
      <c r="G134" s="370"/>
      <c r="H134" s="370"/>
      <c r="I134" s="370"/>
      <c r="J134" s="370"/>
      <c r="K134" s="370"/>
      <c r="L134" s="370"/>
      <c r="M134" s="370"/>
      <c r="N134" s="370"/>
      <c r="O134" s="370"/>
      <c r="P134" s="370"/>
    </row>
    <row r="135" spans="2:16" ht="3.75" customHeight="1" hidden="1">
      <c r="B135" s="55"/>
      <c r="C135" s="370"/>
      <c r="D135" s="370"/>
      <c r="E135" s="370"/>
      <c r="F135" s="370"/>
      <c r="G135" s="370"/>
      <c r="H135" s="370"/>
      <c r="I135" s="370"/>
      <c r="J135" s="370"/>
      <c r="K135" s="370"/>
      <c r="L135" s="370"/>
      <c r="M135" s="370"/>
      <c r="N135" s="370"/>
      <c r="O135" s="370"/>
      <c r="P135" s="370"/>
    </row>
    <row r="136" spans="2:16" ht="3" customHeight="1" hidden="1">
      <c r="B136" s="55"/>
      <c r="C136" s="370"/>
      <c r="D136" s="370"/>
      <c r="E136" s="370"/>
      <c r="F136" s="370"/>
      <c r="G136" s="370"/>
      <c r="H136" s="370"/>
      <c r="I136" s="370"/>
      <c r="J136" s="370"/>
      <c r="K136" s="370"/>
      <c r="L136" s="370"/>
      <c r="M136" s="370"/>
      <c r="N136" s="370"/>
      <c r="O136" s="370"/>
      <c r="P136" s="370"/>
    </row>
    <row r="137" spans="2:16" ht="15" customHeight="1">
      <c r="B137" s="55"/>
      <c r="C137" s="20" t="s">
        <v>261</v>
      </c>
      <c r="D137" s="139"/>
      <c r="E137" s="139"/>
      <c r="F137" s="139"/>
      <c r="G137" s="139"/>
      <c r="H137" s="139"/>
      <c r="I137" s="139"/>
      <c r="J137" s="139"/>
      <c r="K137" s="139"/>
      <c r="L137" s="139"/>
      <c r="M137" s="139"/>
      <c r="N137" s="139"/>
      <c r="O137" s="139"/>
      <c r="P137" s="139"/>
    </row>
    <row r="138" spans="2:16" ht="15" customHeight="1">
      <c r="B138" s="55"/>
      <c r="C138" s="20" t="s">
        <v>307</v>
      </c>
      <c r="D138" s="139"/>
      <c r="E138" s="139"/>
      <c r="F138" s="139"/>
      <c r="G138" s="139"/>
      <c r="H138" s="139"/>
      <c r="I138" s="139"/>
      <c r="J138" s="139"/>
      <c r="K138" s="139"/>
      <c r="L138" s="139"/>
      <c r="M138" s="139"/>
      <c r="N138" s="139"/>
      <c r="O138" s="139"/>
      <c r="P138" s="139"/>
    </row>
    <row r="139" spans="2:16" ht="10.5" customHeight="1">
      <c r="B139" s="55"/>
      <c r="C139" s="20"/>
      <c r="D139" s="139"/>
      <c r="E139" s="139"/>
      <c r="F139" s="139"/>
      <c r="G139" s="139"/>
      <c r="H139" s="139"/>
      <c r="I139" s="139"/>
      <c r="J139" s="139"/>
      <c r="K139" s="139"/>
      <c r="L139" s="139"/>
      <c r="M139" s="139"/>
      <c r="N139" s="139"/>
      <c r="O139" s="139"/>
      <c r="P139" s="139"/>
    </row>
    <row r="140" spans="2:16" ht="12.75" customHeight="1">
      <c r="B140" s="55"/>
      <c r="C140" s="403" t="s">
        <v>2</v>
      </c>
      <c r="D140" s="403"/>
      <c r="E140" s="403"/>
      <c r="F140" s="403"/>
      <c r="G140" s="403"/>
      <c r="H140" s="403"/>
      <c r="I140" s="403"/>
      <c r="J140" s="403"/>
      <c r="K140" s="403"/>
      <c r="L140" s="403"/>
      <c r="M140" s="403"/>
      <c r="N140" s="403"/>
      <c r="O140" s="403"/>
      <c r="P140" s="403"/>
    </row>
    <row r="141" spans="2:16" ht="15.75" customHeight="1">
      <c r="B141" s="55"/>
      <c r="C141" s="403"/>
      <c r="D141" s="403"/>
      <c r="E141" s="403"/>
      <c r="F141" s="403"/>
      <c r="G141" s="403"/>
      <c r="H141" s="403"/>
      <c r="I141" s="403"/>
      <c r="J141" s="403"/>
      <c r="K141" s="403"/>
      <c r="L141" s="403"/>
      <c r="M141" s="403"/>
      <c r="N141" s="403"/>
      <c r="O141" s="403"/>
      <c r="P141" s="403"/>
    </row>
    <row r="142" spans="2:16" ht="13.5" customHeight="1">
      <c r="B142" s="55"/>
      <c r="C142" s="403"/>
      <c r="D142" s="403"/>
      <c r="E142" s="403"/>
      <c r="F142" s="403"/>
      <c r="G142" s="403"/>
      <c r="H142" s="403"/>
      <c r="I142" s="403"/>
      <c r="J142" s="403"/>
      <c r="K142" s="403"/>
      <c r="L142" s="403"/>
      <c r="M142" s="403"/>
      <c r="N142" s="403"/>
      <c r="O142" s="403"/>
      <c r="P142" s="403"/>
    </row>
    <row r="143" spans="1:14" s="40" customFormat="1" ht="16.5" customHeight="1">
      <c r="A143" s="40" t="s">
        <v>73</v>
      </c>
      <c r="B143" s="40" t="s">
        <v>184</v>
      </c>
      <c r="G143" s="41"/>
      <c r="H143" s="41"/>
      <c r="I143" s="41"/>
      <c r="J143" s="61"/>
      <c r="K143" s="61"/>
      <c r="L143" s="62"/>
      <c r="M143" s="62"/>
      <c r="N143" s="143"/>
    </row>
    <row r="145" spans="2:16" ht="16.5" customHeight="1">
      <c r="B145" s="381" t="s">
        <v>291</v>
      </c>
      <c r="C145" s="381"/>
      <c r="D145" s="381"/>
      <c r="E145" s="381"/>
      <c r="F145" s="381"/>
      <c r="G145" s="381"/>
      <c r="H145" s="381"/>
      <c r="I145" s="381"/>
      <c r="J145" s="381"/>
      <c r="K145" s="381"/>
      <c r="L145" s="381"/>
      <c r="M145" s="381"/>
      <c r="N145" s="381"/>
      <c r="O145" s="381"/>
      <c r="P145" s="381"/>
    </row>
    <row r="146" spans="2:16" ht="16.5">
      <c r="B146" s="39"/>
      <c r="C146" s="39"/>
      <c r="D146" s="39"/>
      <c r="E146" s="39"/>
      <c r="F146" s="39"/>
      <c r="G146" s="39"/>
      <c r="H146" s="39"/>
      <c r="I146" s="39"/>
      <c r="J146" s="39"/>
      <c r="K146" s="39"/>
      <c r="L146" s="39"/>
      <c r="M146" s="39"/>
      <c r="N146" s="39"/>
      <c r="O146" s="39"/>
      <c r="P146" s="39"/>
    </row>
    <row r="147" spans="1:13" s="40" customFormat="1" ht="14.25">
      <c r="A147" s="40" t="s">
        <v>74</v>
      </c>
      <c r="B147" s="40" t="s">
        <v>119</v>
      </c>
      <c r="G147" s="41"/>
      <c r="H147" s="41"/>
      <c r="I147" s="41"/>
      <c r="J147" s="61"/>
      <c r="K147" s="61"/>
      <c r="L147" s="62"/>
      <c r="M147" s="62"/>
    </row>
    <row r="149" spans="2:16" ht="16.5">
      <c r="B149" s="363" t="s">
        <v>196</v>
      </c>
      <c r="C149" s="363"/>
      <c r="D149" s="363"/>
      <c r="E149" s="363"/>
      <c r="F149" s="363"/>
      <c r="G149" s="363"/>
      <c r="H149" s="363"/>
      <c r="I149" s="363"/>
      <c r="J149" s="363"/>
      <c r="K149" s="363"/>
      <c r="L149" s="363"/>
      <c r="M149" s="363"/>
      <c r="N149" s="363"/>
      <c r="O149" s="363"/>
      <c r="P149" s="363"/>
    </row>
    <row r="150" spans="2:16" ht="16.5">
      <c r="B150" s="363"/>
      <c r="C150" s="363"/>
      <c r="D150" s="363"/>
      <c r="E150" s="363"/>
      <c r="F150" s="363"/>
      <c r="G150" s="363"/>
      <c r="H150" s="363"/>
      <c r="I150" s="363"/>
      <c r="J150" s="363"/>
      <c r="K150" s="363"/>
      <c r="L150" s="363"/>
      <c r="M150" s="363"/>
      <c r="N150" s="363"/>
      <c r="O150" s="363"/>
      <c r="P150" s="363"/>
    </row>
    <row r="151" spans="2:16" ht="16.5">
      <c r="B151" s="70"/>
      <c r="C151" s="70"/>
      <c r="D151" s="70"/>
      <c r="E151" s="70"/>
      <c r="F151" s="70"/>
      <c r="G151" s="70"/>
      <c r="H151" s="70"/>
      <c r="I151" s="70"/>
      <c r="J151" s="70"/>
      <c r="K151" s="70"/>
      <c r="L151" s="70"/>
      <c r="M151" s="70"/>
      <c r="N151" s="70"/>
      <c r="O151" s="70"/>
      <c r="P151" s="70"/>
    </row>
    <row r="152" spans="1:13" s="40" customFormat="1" ht="14.25">
      <c r="A152" s="40" t="s">
        <v>75</v>
      </c>
      <c r="B152" s="57" t="s">
        <v>197</v>
      </c>
      <c r="G152" s="41"/>
      <c r="H152" s="41"/>
      <c r="I152" s="41"/>
      <c r="J152" s="61"/>
      <c r="K152" s="61"/>
      <c r="L152" s="62"/>
      <c r="M152" s="62"/>
    </row>
    <row r="154" spans="2:16" ht="14.25" customHeight="1">
      <c r="B154" s="363" t="s">
        <v>28</v>
      </c>
      <c r="C154" s="363"/>
      <c r="D154" s="363"/>
      <c r="E154" s="363"/>
      <c r="F154" s="363"/>
      <c r="G154" s="363"/>
      <c r="H154" s="363"/>
      <c r="I154" s="363"/>
      <c r="J154" s="363"/>
      <c r="K154" s="363"/>
      <c r="L154" s="363"/>
      <c r="M154" s="363"/>
      <c r="N154" s="363"/>
      <c r="O154" s="363"/>
      <c r="P154" s="363"/>
    </row>
    <row r="155" spans="2:16" ht="19.5" customHeight="1">
      <c r="B155" s="363"/>
      <c r="C155" s="363"/>
      <c r="D155" s="363"/>
      <c r="E155" s="363"/>
      <c r="F155" s="363"/>
      <c r="G155" s="363"/>
      <c r="H155" s="363"/>
      <c r="I155" s="363"/>
      <c r="J155" s="363"/>
      <c r="K155" s="363"/>
      <c r="L155" s="363"/>
      <c r="M155" s="363"/>
      <c r="N155" s="363"/>
      <c r="O155" s="363"/>
      <c r="P155" s="363"/>
    </row>
    <row r="156" spans="2:16" ht="16.5">
      <c r="B156" s="70"/>
      <c r="C156" s="70"/>
      <c r="D156" s="70"/>
      <c r="E156" s="70"/>
      <c r="F156" s="70"/>
      <c r="G156" s="70"/>
      <c r="H156" s="70"/>
      <c r="I156" s="70"/>
      <c r="J156" s="70"/>
      <c r="K156" s="70"/>
      <c r="L156" s="70"/>
      <c r="M156" s="70"/>
      <c r="N156" s="70"/>
      <c r="O156" s="70"/>
      <c r="P156" s="70"/>
    </row>
    <row r="157" spans="1:13" s="40" customFormat="1" ht="14.25">
      <c r="A157" s="40" t="s">
        <v>76</v>
      </c>
      <c r="B157" s="40" t="s">
        <v>189</v>
      </c>
      <c r="G157" s="41"/>
      <c r="H157" s="41"/>
      <c r="I157" s="41"/>
      <c r="J157" s="61"/>
      <c r="K157" s="61"/>
      <c r="L157" s="62"/>
      <c r="M157" s="62"/>
    </row>
    <row r="158" ht="15" customHeight="1"/>
    <row r="159" spans="2:16" ht="16.5" customHeight="1">
      <c r="B159" s="381" t="s">
        <v>20</v>
      </c>
      <c r="C159" s="430"/>
      <c r="D159" s="430"/>
      <c r="E159" s="430"/>
      <c r="F159" s="430"/>
      <c r="G159" s="430"/>
      <c r="H159" s="430"/>
      <c r="I159" s="430"/>
      <c r="J159" s="430"/>
      <c r="K159" s="430"/>
      <c r="L159" s="430"/>
      <c r="M159" s="430"/>
      <c r="N159" s="430"/>
      <c r="O159" s="430"/>
      <c r="P159" s="430"/>
    </row>
    <row r="160" spans="2:16" ht="16.5">
      <c r="B160" s="430"/>
      <c r="C160" s="430"/>
      <c r="D160" s="430"/>
      <c r="E160" s="430"/>
      <c r="F160" s="430"/>
      <c r="G160" s="430"/>
      <c r="H160" s="430"/>
      <c r="I160" s="430"/>
      <c r="J160" s="430"/>
      <c r="K160" s="430"/>
      <c r="L160" s="430"/>
      <c r="M160" s="430"/>
      <c r="N160" s="430"/>
      <c r="O160" s="430"/>
      <c r="P160" s="430"/>
    </row>
    <row r="161" spans="2:16" ht="15" customHeight="1">
      <c r="B161" s="284"/>
      <c r="C161" s="284"/>
      <c r="D161" s="284"/>
      <c r="E161" s="284"/>
      <c r="F161" s="284"/>
      <c r="G161" s="284"/>
      <c r="H161" s="284"/>
      <c r="I161" s="284"/>
      <c r="J161" s="284"/>
      <c r="K161" s="284"/>
      <c r="L161" s="284"/>
      <c r="M161" s="284"/>
      <c r="N161" s="284"/>
      <c r="O161" s="284"/>
      <c r="P161" s="284"/>
    </row>
    <row r="162" spans="1:13" s="40" customFormat="1" ht="14.25">
      <c r="A162" s="40" t="s">
        <v>77</v>
      </c>
      <c r="B162" s="40" t="s">
        <v>83</v>
      </c>
      <c r="G162" s="41"/>
      <c r="H162" s="41"/>
      <c r="I162" s="41"/>
      <c r="J162" s="61"/>
      <c r="K162" s="61"/>
      <c r="L162" s="62"/>
      <c r="M162" s="62"/>
    </row>
    <row r="163" spans="7:13" s="40" customFormat="1" ht="14.25">
      <c r="G163" s="41"/>
      <c r="H163" s="41"/>
      <c r="I163" s="41"/>
      <c r="J163" s="61"/>
      <c r="K163" s="61"/>
      <c r="L163" s="62"/>
      <c r="M163" s="62"/>
    </row>
    <row r="164" spans="2:16" ht="16.5">
      <c r="B164" s="381" t="s">
        <v>375</v>
      </c>
      <c r="C164" s="424"/>
      <c r="D164" s="424"/>
      <c r="E164" s="424"/>
      <c r="F164" s="424"/>
      <c r="G164" s="424"/>
      <c r="H164" s="424"/>
      <c r="I164" s="424"/>
      <c r="J164" s="424"/>
      <c r="K164" s="424"/>
      <c r="L164" s="424"/>
      <c r="M164" s="424"/>
      <c r="N164" s="424"/>
      <c r="O164" s="424"/>
      <c r="P164" s="424"/>
    </row>
    <row r="165" spans="2:16" ht="16.5">
      <c r="B165" s="424"/>
      <c r="C165" s="424"/>
      <c r="D165" s="424"/>
      <c r="E165" s="424"/>
      <c r="F165" s="424"/>
      <c r="G165" s="424"/>
      <c r="H165" s="424"/>
      <c r="I165" s="424"/>
      <c r="J165" s="424"/>
      <c r="K165" s="424"/>
      <c r="L165" s="424"/>
      <c r="M165" s="424"/>
      <c r="N165" s="424"/>
      <c r="O165" s="424"/>
      <c r="P165" s="424"/>
    </row>
    <row r="166" spans="2:16" ht="17.25" customHeight="1">
      <c r="B166" s="424"/>
      <c r="C166" s="424"/>
      <c r="D166" s="424"/>
      <c r="E166" s="424"/>
      <c r="F166" s="424"/>
      <c r="G166" s="424"/>
      <c r="H166" s="424"/>
      <c r="I166" s="424"/>
      <c r="J166" s="424"/>
      <c r="K166" s="424"/>
      <c r="L166" s="424"/>
      <c r="M166" s="424"/>
      <c r="N166" s="424"/>
      <c r="O166" s="424"/>
      <c r="P166" s="424"/>
    </row>
    <row r="167" spans="2:16" ht="13.5" customHeight="1">
      <c r="B167" s="281"/>
      <c r="C167" s="281"/>
      <c r="D167" s="281"/>
      <c r="E167" s="281"/>
      <c r="F167" s="281"/>
      <c r="G167" s="281"/>
      <c r="H167" s="281"/>
      <c r="I167" s="281"/>
      <c r="J167" s="281"/>
      <c r="K167" s="281"/>
      <c r="L167" s="281"/>
      <c r="M167" s="281"/>
      <c r="N167" s="281"/>
      <c r="O167" s="281"/>
      <c r="P167" s="281"/>
    </row>
    <row r="168" spans="2:16" ht="18" customHeight="1">
      <c r="B168" s="281" t="s">
        <v>46</v>
      </c>
      <c r="C168" s="431" t="s">
        <v>384</v>
      </c>
      <c r="D168" s="364"/>
      <c r="E168" s="364"/>
      <c r="F168" s="364"/>
      <c r="G168" s="364"/>
      <c r="H168" s="364"/>
      <c r="I168" s="364"/>
      <c r="J168" s="364"/>
      <c r="K168" s="364"/>
      <c r="L168" s="364"/>
      <c r="M168" s="364"/>
      <c r="N168" s="364"/>
      <c r="O168" s="364"/>
      <c r="P168" s="364"/>
    </row>
    <row r="169" spans="2:16" ht="13.5" customHeight="1">
      <c r="B169" s="281"/>
      <c r="C169" s="364"/>
      <c r="D169" s="364"/>
      <c r="E169" s="364"/>
      <c r="F169" s="364"/>
      <c r="G169" s="364"/>
      <c r="H169" s="364"/>
      <c r="I169" s="364"/>
      <c r="J169" s="364"/>
      <c r="K169" s="364"/>
      <c r="L169" s="364"/>
      <c r="M169" s="364"/>
      <c r="N169" s="364"/>
      <c r="O169" s="364"/>
      <c r="P169" s="364"/>
    </row>
    <row r="170" spans="2:16" ht="13.5" customHeight="1">
      <c r="B170" s="281"/>
      <c r="C170" s="303"/>
      <c r="D170" s="303"/>
      <c r="E170" s="303"/>
      <c r="F170" s="303"/>
      <c r="G170" s="303"/>
      <c r="H170" s="303"/>
      <c r="I170" s="303"/>
      <c r="J170" s="303"/>
      <c r="K170" s="303"/>
      <c r="L170" s="303"/>
      <c r="M170" s="303"/>
      <c r="N170" s="303"/>
      <c r="O170" s="303"/>
      <c r="P170" s="303"/>
    </row>
    <row r="171" spans="2:16" ht="13.5" customHeight="1">
      <c r="B171" s="139" t="s">
        <v>376</v>
      </c>
      <c r="C171" s="367" t="s">
        <v>385</v>
      </c>
      <c r="D171" s="368"/>
      <c r="E171" s="368"/>
      <c r="F171" s="368"/>
      <c r="G171" s="368"/>
      <c r="H171" s="368"/>
      <c r="I171" s="368"/>
      <c r="J171" s="368"/>
      <c r="K171" s="368"/>
      <c r="L171" s="368"/>
      <c r="M171" s="368"/>
      <c r="N171" s="368"/>
      <c r="O171" s="368"/>
      <c r="P171" s="368"/>
    </row>
    <row r="172" spans="2:16" ht="17.25" customHeight="1">
      <c r="B172" s="139"/>
      <c r="C172" s="369"/>
      <c r="D172" s="369"/>
      <c r="E172" s="369"/>
      <c r="F172" s="369"/>
      <c r="G172" s="369"/>
      <c r="H172" s="369"/>
      <c r="I172" s="369"/>
      <c r="J172" s="369"/>
      <c r="K172" s="369"/>
      <c r="L172" s="369"/>
      <c r="M172" s="369"/>
      <c r="N172" s="369"/>
      <c r="O172" s="369"/>
      <c r="P172" s="369"/>
    </row>
    <row r="173" spans="2:16" ht="13.5" customHeight="1">
      <c r="B173" s="139"/>
      <c r="C173" s="309"/>
      <c r="D173" s="310"/>
      <c r="E173" s="310"/>
      <c r="F173" s="310"/>
      <c r="G173" s="310"/>
      <c r="H173" s="310"/>
      <c r="I173" s="310"/>
      <c r="J173" s="310"/>
      <c r="K173" s="310"/>
      <c r="L173" s="310"/>
      <c r="M173" s="310"/>
      <c r="N173" s="310"/>
      <c r="O173" s="310"/>
      <c r="P173" s="310"/>
    </row>
    <row r="174" spans="1:13" s="40" customFormat="1" ht="14.25">
      <c r="A174" s="40" t="s">
        <v>78</v>
      </c>
      <c r="B174" s="40" t="s">
        <v>84</v>
      </c>
      <c r="G174" s="41"/>
      <c r="H174" s="41"/>
      <c r="I174" s="41"/>
      <c r="J174" s="61"/>
      <c r="K174" s="61"/>
      <c r="L174" s="62"/>
      <c r="M174" s="62"/>
    </row>
    <row r="175" spans="7:13" s="40" customFormat="1" ht="14.25">
      <c r="G175" s="41"/>
      <c r="H175" s="41"/>
      <c r="I175" s="41"/>
      <c r="J175" s="61"/>
      <c r="K175" s="61"/>
      <c r="L175" s="62"/>
      <c r="M175" s="62"/>
    </row>
    <row r="176" spans="2:16" ht="18" customHeight="1">
      <c r="B176" s="381" t="s">
        <v>29</v>
      </c>
      <c r="C176" s="381"/>
      <c r="D176" s="381"/>
      <c r="E176" s="381"/>
      <c r="F176" s="381"/>
      <c r="G176" s="381"/>
      <c r="H176" s="381"/>
      <c r="I176" s="381"/>
      <c r="J176" s="381"/>
      <c r="K176" s="381"/>
      <c r="L176" s="381"/>
      <c r="M176" s="381"/>
      <c r="N176" s="381"/>
      <c r="O176" s="381"/>
      <c r="P176" s="381"/>
    </row>
    <row r="177" spans="2:16" ht="18" customHeight="1">
      <c r="B177" s="39"/>
      <c r="C177" s="39"/>
      <c r="D177" s="39"/>
      <c r="E177" s="39"/>
      <c r="F177" s="39"/>
      <c r="G177" s="39"/>
      <c r="H177" s="39"/>
      <c r="I177" s="39"/>
      <c r="J177" s="39"/>
      <c r="K177" s="39"/>
      <c r="L177" s="39"/>
      <c r="M177" s="39"/>
      <c r="N177" s="39"/>
      <c r="O177" s="39"/>
      <c r="P177" s="39"/>
    </row>
    <row r="178" spans="1:13" s="40" customFormat="1" ht="14.25">
      <c r="A178" s="40" t="s">
        <v>79</v>
      </c>
      <c r="B178" s="40" t="s">
        <v>145</v>
      </c>
      <c r="G178" s="41"/>
      <c r="H178" s="41"/>
      <c r="I178" s="41"/>
      <c r="J178" s="61"/>
      <c r="K178" s="61"/>
      <c r="L178" s="62"/>
      <c r="M178" s="62"/>
    </row>
    <row r="179" spans="7:13" s="40" customFormat="1" ht="7.5" customHeight="1">
      <c r="G179" s="41"/>
      <c r="H179" s="41"/>
      <c r="I179" s="41"/>
      <c r="J179" s="61"/>
      <c r="K179" s="61"/>
      <c r="L179" s="62"/>
      <c r="M179" s="62"/>
    </row>
    <row r="180" spans="2:13" s="40" customFormat="1" ht="16.5">
      <c r="B180" s="44" t="s">
        <v>363</v>
      </c>
      <c r="G180" s="41"/>
      <c r="H180" s="41"/>
      <c r="I180" s="41"/>
      <c r="J180" s="61"/>
      <c r="K180" s="61"/>
      <c r="L180" s="62"/>
      <c r="M180" s="62"/>
    </row>
    <row r="181" spans="2:13" s="40" customFormat="1" ht="9" customHeight="1">
      <c r="B181" s="44"/>
      <c r="G181" s="41"/>
      <c r="H181" s="41"/>
      <c r="I181" s="41"/>
      <c r="J181" s="61"/>
      <c r="K181" s="61"/>
      <c r="L181" s="62"/>
      <c r="M181" s="62"/>
    </row>
    <row r="182" spans="2:13" s="40" customFormat="1" ht="16.5">
      <c r="B182" s="44"/>
      <c r="G182" s="41"/>
      <c r="H182" s="41"/>
      <c r="I182" s="41"/>
      <c r="J182" s="61"/>
      <c r="K182" s="61"/>
      <c r="L182" s="58" t="s">
        <v>230</v>
      </c>
      <c r="M182" s="62"/>
    </row>
    <row r="183" spans="8:12" ht="16.5">
      <c r="H183" s="44"/>
      <c r="J183" s="62" t="s">
        <v>190</v>
      </c>
      <c r="L183" s="58" t="s">
        <v>311</v>
      </c>
    </row>
    <row r="184" spans="8:16" s="40" customFormat="1" ht="12" customHeight="1">
      <c r="H184" s="58" t="s">
        <v>144</v>
      </c>
      <c r="I184" s="71"/>
      <c r="J184" s="58" t="s">
        <v>309</v>
      </c>
      <c r="L184" s="58" t="s">
        <v>389</v>
      </c>
      <c r="M184" s="71"/>
      <c r="N184" s="71"/>
      <c r="O184" s="71"/>
      <c r="P184" s="71"/>
    </row>
    <row r="185" spans="2:16" s="40" customFormat="1" ht="15" customHeight="1">
      <c r="B185" s="40" t="s">
        <v>195</v>
      </c>
      <c r="H185" s="71" t="s">
        <v>308</v>
      </c>
      <c r="I185" s="71"/>
      <c r="J185" s="58" t="s">
        <v>310</v>
      </c>
      <c r="L185" s="58" t="s">
        <v>312</v>
      </c>
      <c r="M185" s="71"/>
      <c r="N185" s="58" t="s">
        <v>127</v>
      </c>
      <c r="O185" s="58"/>
      <c r="P185" s="58" t="s">
        <v>125</v>
      </c>
    </row>
    <row r="186" spans="2:16" s="40" customFormat="1" ht="15" customHeight="1">
      <c r="B186" s="40" t="s">
        <v>124</v>
      </c>
      <c r="H186" s="58" t="s">
        <v>45</v>
      </c>
      <c r="I186" s="58"/>
      <c r="J186" s="58" t="s">
        <v>45</v>
      </c>
      <c r="L186" s="58" t="s">
        <v>45</v>
      </c>
      <c r="M186" s="58"/>
      <c r="N186" s="58" t="s">
        <v>45</v>
      </c>
      <c r="O186" s="58"/>
      <c r="P186" s="58" t="s">
        <v>45</v>
      </c>
    </row>
    <row r="187" spans="2:16" s="40" customFormat="1" ht="15" customHeight="1">
      <c r="B187" s="40" t="s">
        <v>62</v>
      </c>
      <c r="H187" s="71"/>
      <c r="I187" s="71"/>
      <c r="J187" s="71"/>
      <c r="M187" s="71"/>
      <c r="N187" s="71"/>
      <c r="O187" s="71"/>
      <c r="P187" s="71"/>
    </row>
    <row r="188" spans="2:10" ht="16.5">
      <c r="B188" s="44" t="s">
        <v>131</v>
      </c>
      <c r="H188" s="44"/>
      <c r="I188" s="25"/>
      <c r="J188" s="25"/>
    </row>
    <row r="189" spans="3:18" ht="16.5">
      <c r="C189" s="44" t="s">
        <v>102</v>
      </c>
      <c r="H189" s="26">
        <f>'[2]A8(detailed)'!$C$16</f>
        <v>71199.6223</v>
      </c>
      <c r="I189" s="25"/>
      <c r="J189" s="25">
        <f>'[2]A8(detailed)'!$E$16</f>
        <v>324</v>
      </c>
      <c r="L189" s="25">
        <f>'[2]A8(detailed)'!$G$16</f>
        <v>9048.975</v>
      </c>
      <c r="N189" s="337">
        <f>'[2]A8(detailed)'!$I$16</f>
        <v>-2390.9461800000004</v>
      </c>
      <c r="O189" s="26"/>
      <c r="P189" s="26">
        <f>SUM(H189:N189)</f>
        <v>78181.65112000001</v>
      </c>
      <c r="R189" s="28"/>
    </row>
    <row r="190" spans="3:18" ht="16.5">
      <c r="C190" s="44" t="s">
        <v>146</v>
      </c>
      <c r="H190" s="26">
        <f>'[2]A8(detailed)'!$C$17</f>
        <v>31654.396709909863</v>
      </c>
      <c r="I190" s="25"/>
      <c r="J190" s="25">
        <v>0</v>
      </c>
      <c r="L190" s="25">
        <v>0</v>
      </c>
      <c r="N190" s="337">
        <v>0</v>
      </c>
      <c r="O190" s="26"/>
      <c r="P190" s="26">
        <f>SUM(H190:N190)</f>
        <v>31654.396709909863</v>
      </c>
      <c r="R190" s="28"/>
    </row>
    <row r="191" spans="2:18" ht="17.25" thickBot="1">
      <c r="B191" s="44" t="s">
        <v>132</v>
      </c>
      <c r="H191" s="269">
        <f>SUM(H189:H190)</f>
        <v>102854.01900990987</v>
      </c>
      <c r="I191" s="269"/>
      <c r="J191" s="269">
        <f>SUM(J189:J190)</f>
        <v>324</v>
      </c>
      <c r="K191" s="269">
        <f>SUM(K189:K190)</f>
        <v>0</v>
      </c>
      <c r="L191" s="269">
        <f>SUM(L189:L190)</f>
        <v>9048.975</v>
      </c>
      <c r="M191" s="269"/>
      <c r="N191" s="338">
        <f>SUM(N189:N190)</f>
        <v>-2390.9461800000004</v>
      </c>
      <c r="O191" s="269"/>
      <c r="P191" s="269">
        <f>SUM(P189:P190)</f>
        <v>109836.04782990988</v>
      </c>
      <c r="Q191" s="169" t="s">
        <v>124</v>
      </c>
      <c r="R191" s="28"/>
    </row>
    <row r="192" spans="8:16" ht="6.75" customHeight="1" thickTop="1">
      <c r="H192" s="44"/>
      <c r="I192" s="25"/>
      <c r="J192" s="25"/>
      <c r="P192" s="339"/>
    </row>
    <row r="193" spans="2:16" ht="16.5">
      <c r="B193" s="40" t="s">
        <v>44</v>
      </c>
      <c r="H193" s="44"/>
      <c r="I193" s="25"/>
      <c r="J193" s="25"/>
      <c r="P193" s="339"/>
    </row>
    <row r="194" spans="2:16" ht="16.5">
      <c r="B194" s="44" t="s">
        <v>217</v>
      </c>
      <c r="H194" s="337">
        <v>-14138</v>
      </c>
      <c r="I194" s="25"/>
      <c r="J194" s="337">
        <v>-704</v>
      </c>
      <c r="L194" s="25">
        <f>'[2]A8(detailed)'!$G$22</f>
        <v>359.60128000000145</v>
      </c>
      <c r="M194" s="26"/>
      <c r="N194" s="26">
        <f>'[2]A8(detailed)'!$I$22</f>
        <v>-913.4429900000001</v>
      </c>
      <c r="O194" s="26"/>
      <c r="P194" s="340">
        <f>SUM(H194:N194)</f>
        <v>-15395.841709999999</v>
      </c>
    </row>
    <row r="195" spans="2:16" ht="16.5">
      <c r="B195" s="44" t="s">
        <v>53</v>
      </c>
      <c r="H195" s="337">
        <f>'[3]PL'!$K$32/1000</f>
        <v>-4365.37258</v>
      </c>
      <c r="I195" s="270"/>
      <c r="J195" s="25">
        <v>0</v>
      </c>
      <c r="L195" s="25">
        <v>0</v>
      </c>
      <c r="N195" s="337">
        <v>0</v>
      </c>
      <c r="O195" s="337"/>
      <c r="P195" s="340">
        <f>SUM(H195:N195)</f>
        <v>-4365.37258</v>
      </c>
    </row>
    <row r="196" spans="2:16" ht="16.5">
      <c r="B196" s="44" t="s">
        <v>292</v>
      </c>
      <c r="C196" s="28"/>
      <c r="D196" s="28"/>
      <c r="E196" s="28"/>
      <c r="H196" s="337">
        <f>'[2]A8(detailed)'!$C$29</f>
        <v>-28.521</v>
      </c>
      <c r="I196" s="25"/>
      <c r="J196" s="25">
        <v>0</v>
      </c>
      <c r="L196" s="25">
        <v>0</v>
      </c>
      <c r="N196" s="341">
        <v>0</v>
      </c>
      <c r="O196" s="341"/>
      <c r="P196" s="340">
        <f>SUM(H196:N196)</f>
        <v>-28.521</v>
      </c>
    </row>
    <row r="197" spans="2:16" ht="16.5">
      <c r="B197" s="44" t="s">
        <v>63</v>
      </c>
      <c r="C197" s="28"/>
      <c r="D197" s="28"/>
      <c r="E197" s="28"/>
      <c r="H197" s="337">
        <f>'[2]A8(detailed)'!$C$33</f>
        <v>-767.345142604551</v>
      </c>
      <c r="I197" s="270"/>
      <c r="J197" s="270">
        <f>'[2]A8(detailed)'!$E$33</f>
        <v>1.8465500000000028</v>
      </c>
      <c r="L197" s="342">
        <f>'[2]A8(detailed)'!$G$33</f>
        <v>-85.55926000000001</v>
      </c>
      <c r="N197" s="337">
        <v>0</v>
      </c>
      <c r="O197" s="26"/>
      <c r="P197" s="337">
        <f>SUM(H197:N197)</f>
        <v>-851.057852604551</v>
      </c>
    </row>
    <row r="198" spans="1:18" ht="16.5">
      <c r="A198" s="72"/>
      <c r="B198" s="44" t="s">
        <v>231</v>
      </c>
      <c r="C198" s="28"/>
      <c r="D198" s="28"/>
      <c r="E198" s="28"/>
      <c r="H198" s="343">
        <f>SUM(H194:H197)</f>
        <v>-19299.23872260455</v>
      </c>
      <c r="I198" s="344"/>
      <c r="J198" s="345">
        <f>SUM(J194:J197)</f>
        <v>-702.15345</v>
      </c>
      <c r="K198" s="345">
        <f>SUM(K194:K197)</f>
        <v>0</v>
      </c>
      <c r="L198" s="346">
        <f>SUM(L194:L197)</f>
        <v>274.04202000000146</v>
      </c>
      <c r="M198" s="344"/>
      <c r="N198" s="345">
        <f>SUM(N194:N197)</f>
        <v>-913.4429900000001</v>
      </c>
      <c r="O198" s="343"/>
      <c r="P198" s="343">
        <f>SUM(P194:P197)</f>
        <v>-20640.79314260455</v>
      </c>
      <c r="Q198" s="169" t="s">
        <v>124</v>
      </c>
      <c r="R198" s="28" t="s">
        <v>124</v>
      </c>
    </row>
    <row r="199" spans="1:16" ht="16.5">
      <c r="A199" s="72"/>
      <c r="B199" s="271" t="s">
        <v>232</v>
      </c>
      <c r="C199" s="28"/>
      <c r="G199" s="26"/>
      <c r="H199" s="25"/>
      <c r="I199" s="25"/>
      <c r="J199" s="25"/>
      <c r="M199" s="341">
        <f>+'[1]PL'!$P$26/1000</f>
        <v>0</v>
      </c>
      <c r="N199" s="337"/>
      <c r="O199" s="169">
        <f>SUM(G199:M199)</f>
        <v>0</v>
      </c>
      <c r="P199" s="347">
        <f>-130</f>
        <v>-130</v>
      </c>
    </row>
    <row r="200" spans="1:18" ht="17.25" thickBot="1">
      <c r="A200" s="72"/>
      <c r="B200" s="28" t="s">
        <v>313</v>
      </c>
      <c r="C200" s="28"/>
      <c r="G200" s="26"/>
      <c r="H200" s="25"/>
      <c r="I200" s="25"/>
      <c r="J200" s="25"/>
      <c r="M200" s="341"/>
      <c r="N200" s="337"/>
      <c r="O200" s="28"/>
      <c r="P200" s="348">
        <f>SUM(P198:P199)</f>
        <v>-20770.79314260455</v>
      </c>
      <c r="R200" s="169"/>
    </row>
    <row r="201" spans="1:15" ht="14.25" customHeight="1" thickTop="1">
      <c r="A201" s="72"/>
      <c r="B201" s="28"/>
      <c r="C201" s="28"/>
      <c r="G201" s="26"/>
      <c r="H201" s="25"/>
      <c r="I201" s="25"/>
      <c r="J201" s="25"/>
      <c r="M201" s="341"/>
      <c r="N201" s="337"/>
      <c r="O201" s="28"/>
    </row>
    <row r="202" spans="1:16" s="40" customFormat="1" ht="14.25">
      <c r="A202" s="40" t="s">
        <v>80</v>
      </c>
      <c r="B202" s="40" t="s">
        <v>314</v>
      </c>
      <c r="C202" s="296"/>
      <c r="D202" s="296"/>
      <c r="E202" s="296"/>
      <c r="F202" s="296"/>
      <c r="G202" s="297"/>
      <c r="H202" s="297"/>
      <c r="I202" s="297"/>
      <c r="J202" s="294"/>
      <c r="K202" s="294"/>
      <c r="L202" s="295"/>
      <c r="M202" s="295"/>
      <c r="N202" s="296"/>
      <c r="O202" s="296"/>
      <c r="P202" s="296"/>
    </row>
    <row r="203" spans="2:16" s="40" customFormat="1" ht="9" customHeight="1">
      <c r="B203" s="296"/>
      <c r="C203" s="296"/>
      <c r="D203" s="296"/>
      <c r="E203" s="296"/>
      <c r="F203" s="296"/>
      <c r="G203" s="297"/>
      <c r="H203" s="297"/>
      <c r="I203" s="297"/>
      <c r="J203" s="294"/>
      <c r="K203" s="294"/>
      <c r="L203" s="295"/>
      <c r="M203" s="295"/>
      <c r="N203" s="296"/>
      <c r="O203" s="296"/>
      <c r="P203" s="296"/>
    </row>
    <row r="204" spans="2:16" ht="15" customHeight="1">
      <c r="B204" s="381" t="s">
        <v>377</v>
      </c>
      <c r="C204" s="381"/>
      <c r="D204" s="381"/>
      <c r="E204" s="381"/>
      <c r="F204" s="381"/>
      <c r="G204" s="381"/>
      <c r="H204" s="381"/>
      <c r="I204" s="381"/>
      <c r="J204" s="381"/>
      <c r="K204" s="381"/>
      <c r="L204" s="381"/>
      <c r="M204" s="381"/>
      <c r="N204" s="381"/>
      <c r="O204" s="381"/>
      <c r="P204" s="381"/>
    </row>
    <row r="205" spans="2:16" ht="16.5">
      <c r="B205" s="381"/>
      <c r="C205" s="381"/>
      <c r="D205" s="381"/>
      <c r="E205" s="381"/>
      <c r="F205" s="381"/>
      <c r="G205" s="381"/>
      <c r="H205" s="381"/>
      <c r="I205" s="381"/>
      <c r="J205" s="381"/>
      <c r="K205" s="381"/>
      <c r="L205" s="381"/>
      <c r="M205" s="381"/>
      <c r="N205" s="381"/>
      <c r="O205" s="381"/>
      <c r="P205" s="381"/>
    </row>
    <row r="206" spans="2:16" ht="16.5">
      <c r="B206" s="39"/>
      <c r="C206" s="39"/>
      <c r="D206" s="39"/>
      <c r="E206" s="39"/>
      <c r="F206" s="39"/>
      <c r="G206" s="39"/>
      <c r="H206" s="39"/>
      <c r="I206" s="39"/>
      <c r="J206" s="39"/>
      <c r="K206" s="39"/>
      <c r="L206" s="39"/>
      <c r="M206" s="39"/>
      <c r="N206" s="39"/>
      <c r="O206" s="39"/>
      <c r="P206" s="39"/>
    </row>
    <row r="207" spans="1:16" ht="16.5" customHeight="1">
      <c r="A207" s="40" t="s">
        <v>81</v>
      </c>
      <c r="B207" s="40" t="s">
        <v>31</v>
      </c>
      <c r="C207" s="39"/>
      <c r="D207" s="39"/>
      <c r="E207" s="39"/>
      <c r="F207" s="39"/>
      <c r="G207" s="39"/>
      <c r="H207" s="39"/>
      <c r="I207" s="39"/>
      <c r="J207" s="39"/>
      <c r="K207" s="39"/>
      <c r="L207" s="39"/>
      <c r="M207" s="39"/>
      <c r="N207" s="39"/>
      <c r="O207" s="39"/>
      <c r="P207" s="39"/>
    </row>
    <row r="208" ht="8.25" customHeight="1">
      <c r="A208" s="40"/>
    </row>
    <row r="209" spans="1:16" ht="14.25" customHeight="1">
      <c r="A209" s="40"/>
      <c r="B209" s="383" t="s">
        <v>392</v>
      </c>
      <c r="C209" s="370"/>
      <c r="D209" s="370"/>
      <c r="E209" s="370"/>
      <c r="F209" s="370"/>
      <c r="G209" s="370"/>
      <c r="H209" s="370"/>
      <c r="I209" s="370"/>
      <c r="J209" s="370"/>
      <c r="K209" s="370"/>
      <c r="L209" s="370"/>
      <c r="M209" s="370"/>
      <c r="N209" s="370"/>
      <c r="O209" s="370"/>
      <c r="P209" s="370"/>
    </row>
    <row r="210" spans="1:16" ht="14.25" customHeight="1">
      <c r="A210" s="40"/>
      <c r="B210" s="370"/>
      <c r="C210" s="370"/>
      <c r="D210" s="370"/>
      <c r="E210" s="370"/>
      <c r="F210" s="370"/>
      <c r="G210" s="370"/>
      <c r="H210" s="370"/>
      <c r="I210" s="370"/>
      <c r="J210" s="370"/>
      <c r="K210" s="370"/>
      <c r="L210" s="370"/>
      <c r="M210" s="370"/>
      <c r="N210" s="370"/>
      <c r="O210" s="370"/>
      <c r="P210" s="370"/>
    </row>
    <row r="211" spans="1:16" ht="14.25" customHeight="1">
      <c r="A211" s="40"/>
      <c r="B211" s="370"/>
      <c r="C211" s="370"/>
      <c r="D211" s="370"/>
      <c r="E211" s="370"/>
      <c r="F211" s="370"/>
      <c r="G211" s="370"/>
      <c r="H211" s="370"/>
      <c r="I211" s="370"/>
      <c r="J211" s="370"/>
      <c r="K211" s="370"/>
      <c r="L211" s="370"/>
      <c r="M211" s="370"/>
      <c r="N211" s="370"/>
      <c r="O211" s="370"/>
      <c r="P211" s="370"/>
    </row>
    <row r="212" spans="1:16" ht="14.25" customHeight="1">
      <c r="A212" s="40"/>
      <c r="B212" s="370"/>
      <c r="C212" s="370"/>
      <c r="D212" s="370"/>
      <c r="E212" s="370"/>
      <c r="F212" s="370"/>
      <c r="G212" s="370"/>
      <c r="H212" s="370"/>
      <c r="I212" s="370"/>
      <c r="J212" s="370"/>
      <c r="K212" s="370"/>
      <c r="L212" s="370"/>
      <c r="M212" s="370"/>
      <c r="N212" s="370"/>
      <c r="O212" s="370"/>
      <c r="P212" s="370"/>
    </row>
    <row r="213" spans="1:16" ht="14.25" customHeight="1">
      <c r="A213" s="40"/>
      <c r="B213" s="370"/>
      <c r="C213" s="370"/>
      <c r="D213" s="370"/>
      <c r="E213" s="370"/>
      <c r="F213" s="370"/>
      <c r="G213" s="370"/>
      <c r="H213" s="370"/>
      <c r="I213" s="370"/>
      <c r="J213" s="370"/>
      <c r="K213" s="370"/>
      <c r="L213" s="370"/>
      <c r="M213" s="370"/>
      <c r="N213" s="370"/>
      <c r="O213" s="370"/>
      <c r="P213" s="370"/>
    </row>
    <row r="214" spans="1:16" ht="12" customHeight="1">
      <c r="A214" s="40"/>
      <c r="B214" s="384"/>
      <c r="C214" s="384"/>
      <c r="D214" s="384"/>
      <c r="E214" s="384"/>
      <c r="F214" s="384"/>
      <c r="G214" s="384"/>
      <c r="H214" s="384"/>
      <c r="I214" s="384"/>
      <c r="J214" s="384"/>
      <c r="K214" s="384"/>
      <c r="L214" s="384"/>
      <c r="M214" s="384"/>
      <c r="N214" s="384"/>
      <c r="O214" s="384"/>
      <c r="P214" s="384"/>
    </row>
    <row r="215" spans="1:16" ht="12" customHeight="1">
      <c r="A215" s="40"/>
      <c r="B215" s="308"/>
      <c r="C215" s="308"/>
      <c r="D215" s="308"/>
      <c r="E215" s="308"/>
      <c r="F215" s="308"/>
      <c r="G215" s="308"/>
      <c r="H215" s="308"/>
      <c r="I215" s="308"/>
      <c r="J215" s="308"/>
      <c r="K215" s="308"/>
      <c r="L215" s="308"/>
      <c r="M215" s="308"/>
      <c r="N215" s="308"/>
      <c r="O215" s="308"/>
      <c r="P215" s="308"/>
    </row>
    <row r="216" spans="1:16" ht="16.5" customHeight="1">
      <c r="A216" s="40"/>
      <c r="B216" s="439" t="s">
        <v>382</v>
      </c>
      <c r="C216" s="424"/>
      <c r="D216" s="424"/>
      <c r="E216" s="424"/>
      <c r="F216" s="424"/>
      <c r="G216" s="424"/>
      <c r="H216" s="424"/>
      <c r="I216" s="424"/>
      <c r="J216" s="424"/>
      <c r="K216" s="424"/>
      <c r="L216" s="424"/>
      <c r="M216" s="424"/>
      <c r="N216" s="424"/>
      <c r="O216" s="424"/>
      <c r="P216" s="424"/>
    </row>
    <row r="217" spans="1:16" ht="16.5" customHeight="1">
      <c r="A217" s="40"/>
      <c r="B217" s="424"/>
      <c r="C217" s="424"/>
      <c r="D217" s="424"/>
      <c r="E217" s="424"/>
      <c r="F217" s="424"/>
      <c r="G217" s="424"/>
      <c r="H217" s="424"/>
      <c r="I217" s="424"/>
      <c r="J217" s="424"/>
      <c r="K217" s="424"/>
      <c r="L217" s="424"/>
      <c r="M217" s="424"/>
      <c r="N217" s="424"/>
      <c r="O217" s="424"/>
      <c r="P217" s="424"/>
    </row>
    <row r="218" spans="1:16" ht="21" customHeight="1">
      <c r="A218" s="108"/>
      <c r="B218" s="279"/>
      <c r="C218" s="279"/>
      <c r="D218" s="279"/>
      <c r="E218" s="279"/>
      <c r="F218" s="279"/>
      <c r="G218" s="279"/>
      <c r="H218" s="279"/>
      <c r="I218" s="279"/>
      <c r="J218" s="279"/>
      <c r="K218" s="279"/>
      <c r="L218" s="279"/>
      <c r="M218" s="279"/>
      <c r="N218" s="279"/>
      <c r="O218" s="279"/>
      <c r="P218" s="279"/>
    </row>
    <row r="219" spans="1:13" s="40" customFormat="1" ht="16.5" customHeight="1">
      <c r="A219" s="104" t="s">
        <v>82</v>
      </c>
      <c r="B219" s="104" t="s">
        <v>121</v>
      </c>
      <c r="G219" s="41"/>
      <c r="H219" s="41"/>
      <c r="I219" s="41"/>
      <c r="J219" s="61"/>
      <c r="K219" s="61"/>
      <c r="L219" s="62"/>
      <c r="M219" s="62"/>
    </row>
    <row r="220" spans="1:13" s="40" customFormat="1" ht="13.5" customHeight="1">
      <c r="A220" s="104"/>
      <c r="B220" s="104"/>
      <c r="G220" s="41"/>
      <c r="H220" s="41"/>
      <c r="I220" s="41"/>
      <c r="J220" s="61"/>
      <c r="K220" s="61"/>
      <c r="L220" s="62"/>
      <c r="M220" s="62"/>
    </row>
    <row r="221" spans="2:16" s="40" customFormat="1" ht="16.5" customHeight="1">
      <c r="B221" s="447" t="s">
        <v>364</v>
      </c>
      <c r="C221" s="382"/>
      <c r="D221" s="382"/>
      <c r="E221" s="382"/>
      <c r="F221" s="382"/>
      <c r="G221" s="382"/>
      <c r="H221" s="382"/>
      <c r="I221" s="382"/>
      <c r="J221" s="382"/>
      <c r="K221" s="382"/>
      <c r="L221" s="382"/>
      <c r="M221" s="382"/>
      <c r="N221" s="382"/>
      <c r="O221" s="382"/>
      <c r="P221" s="382"/>
    </row>
    <row r="222" spans="2:16" s="40" customFormat="1" ht="12.75" customHeight="1">
      <c r="B222" s="281"/>
      <c r="C222" s="281"/>
      <c r="D222" s="281"/>
      <c r="E222" s="281"/>
      <c r="F222" s="281"/>
      <c r="G222" s="281"/>
      <c r="H222" s="281"/>
      <c r="I222" s="281"/>
      <c r="J222" s="281"/>
      <c r="K222" s="281"/>
      <c r="L222" s="281"/>
      <c r="M222" s="281"/>
      <c r="N222" s="281"/>
      <c r="O222" s="281"/>
      <c r="P222" s="281"/>
    </row>
    <row r="223" spans="1:16" ht="18" customHeight="1">
      <c r="A223" s="104" t="s">
        <v>149</v>
      </c>
      <c r="B223" s="104" t="s">
        <v>315</v>
      </c>
      <c r="C223" s="69"/>
      <c r="D223" s="69"/>
      <c r="E223" s="69"/>
      <c r="F223" s="69"/>
      <c r="G223" s="39"/>
      <c r="H223" s="39"/>
      <c r="I223" s="39"/>
      <c r="J223" s="39"/>
      <c r="K223" s="39"/>
      <c r="L223" s="43"/>
      <c r="M223" s="43"/>
      <c r="N223" s="39"/>
      <c r="O223" s="39"/>
      <c r="P223" s="39"/>
    </row>
    <row r="224" spans="1:16" ht="12.75" customHeight="1">
      <c r="A224" s="104"/>
      <c r="B224" s="104"/>
      <c r="C224" s="69"/>
      <c r="D224" s="69"/>
      <c r="E224" s="69"/>
      <c r="F224" s="69"/>
      <c r="G224" s="39"/>
      <c r="H224" s="39"/>
      <c r="I224" s="39"/>
      <c r="J224" s="39"/>
      <c r="K224" s="39"/>
      <c r="L224" s="43"/>
      <c r="M224" s="43"/>
      <c r="N224" s="39"/>
      <c r="O224" s="39"/>
      <c r="P224" s="39"/>
    </row>
    <row r="225" spans="2:16" ht="16.5">
      <c r="B225" s="381" t="s">
        <v>30</v>
      </c>
      <c r="C225" s="381"/>
      <c r="D225" s="381"/>
      <c r="E225" s="381"/>
      <c r="F225" s="381"/>
      <c r="G225" s="381"/>
      <c r="H225" s="381"/>
      <c r="I225" s="381"/>
      <c r="J225" s="381"/>
      <c r="K225" s="381"/>
      <c r="L225" s="381"/>
      <c r="M225" s="381"/>
      <c r="N225" s="381"/>
      <c r="O225" s="381"/>
      <c r="P225" s="381"/>
    </row>
    <row r="226" spans="2:16" ht="16.5">
      <c r="B226" s="39"/>
      <c r="C226" s="39"/>
      <c r="D226" s="39"/>
      <c r="E226" s="39"/>
      <c r="F226" s="39"/>
      <c r="G226" s="39"/>
      <c r="H226" s="39"/>
      <c r="I226" s="39"/>
      <c r="J226" s="39"/>
      <c r="K226" s="39"/>
      <c r="L226" s="39"/>
      <c r="M226" s="39"/>
      <c r="N226" s="58" t="s">
        <v>359</v>
      </c>
      <c r="O226" s="58"/>
      <c r="P226" s="58" t="s">
        <v>228</v>
      </c>
    </row>
    <row r="227" spans="2:16" ht="12" customHeight="1">
      <c r="B227" s="39"/>
      <c r="C227" s="39"/>
      <c r="D227" s="39"/>
      <c r="E227" s="39"/>
      <c r="F227" s="39"/>
      <c r="G227" s="39"/>
      <c r="H227" s="39"/>
      <c r="I227" s="39"/>
      <c r="J227" s="39"/>
      <c r="K227" s="39"/>
      <c r="L227" s="43"/>
      <c r="M227" s="43"/>
      <c r="N227" s="59" t="s">
        <v>45</v>
      </c>
      <c r="O227" s="59"/>
      <c r="P227" s="59" t="s">
        <v>45</v>
      </c>
    </row>
    <row r="228" spans="2:16" ht="16.5">
      <c r="B228" s="381" t="s">
        <v>50</v>
      </c>
      <c r="C228" s="381"/>
      <c r="D228" s="381"/>
      <c r="E228" s="381"/>
      <c r="F228" s="381"/>
      <c r="G228" s="381"/>
      <c r="H228" s="381"/>
      <c r="I228" s="381"/>
      <c r="J228" s="381"/>
      <c r="K228" s="39"/>
      <c r="L228" s="43"/>
      <c r="M228" s="43"/>
      <c r="N228" s="272"/>
      <c r="O228" s="60"/>
      <c r="P228" s="60"/>
    </row>
    <row r="229" spans="2:16" ht="16.5" customHeight="1">
      <c r="B229" s="39"/>
      <c r="C229" s="443" t="s">
        <v>293</v>
      </c>
      <c r="D229" s="443"/>
      <c r="E229" s="443"/>
      <c r="F229" s="443"/>
      <c r="G229" s="443"/>
      <c r="H229" s="443"/>
      <c r="I229" s="443"/>
      <c r="J229" s="443"/>
      <c r="K229" s="39"/>
      <c r="L229" s="43"/>
      <c r="M229" s="43"/>
      <c r="N229" s="311">
        <f>610*0</f>
        <v>0</v>
      </c>
      <c r="O229" s="60"/>
      <c r="P229" s="26">
        <v>610</v>
      </c>
    </row>
    <row r="230" spans="2:16" ht="12.75" customHeight="1">
      <c r="B230" s="44" t="s">
        <v>150</v>
      </c>
      <c r="F230" s="39"/>
      <c r="G230" s="39"/>
      <c r="H230" s="39"/>
      <c r="I230" s="39"/>
      <c r="J230" s="39"/>
      <c r="K230" s="39"/>
      <c r="L230" s="43"/>
      <c r="M230" s="43"/>
      <c r="N230" s="312"/>
      <c r="O230" s="43"/>
      <c r="P230" s="26"/>
    </row>
    <row r="231" spans="3:16" ht="16.5">
      <c r="C231" s="439" t="s">
        <v>120</v>
      </c>
      <c r="D231" s="439"/>
      <c r="E231" s="439"/>
      <c r="F231" s="450"/>
      <c r="G231" s="450"/>
      <c r="H231" s="450"/>
      <c r="I231" s="450"/>
      <c r="J231" s="450"/>
      <c r="K231" s="39"/>
      <c r="L231" s="43"/>
      <c r="M231" s="43"/>
      <c r="N231" s="311">
        <f>610*0</f>
        <v>0</v>
      </c>
      <c r="O231" s="43"/>
      <c r="P231" s="26">
        <v>1131</v>
      </c>
    </row>
    <row r="232" spans="3:16" ht="15.75" customHeight="1" thickBot="1">
      <c r="C232" s="39"/>
      <c r="D232" s="39"/>
      <c r="E232" s="39"/>
      <c r="F232" s="39"/>
      <c r="G232" s="39"/>
      <c r="H232" s="39"/>
      <c r="I232" s="39"/>
      <c r="J232" s="39"/>
      <c r="K232" s="39"/>
      <c r="L232" s="43"/>
      <c r="M232" s="43"/>
      <c r="N232" s="313">
        <f>610*0</f>
        <v>0</v>
      </c>
      <c r="O232" s="43"/>
      <c r="P232" s="47">
        <f>SUM(P229:P231)</f>
        <v>1741</v>
      </c>
    </row>
    <row r="233" spans="3:16" ht="16.5" customHeight="1" thickTop="1">
      <c r="C233" s="39"/>
      <c r="D233" s="39"/>
      <c r="E233" s="39"/>
      <c r="F233" s="39"/>
      <c r="G233" s="39"/>
      <c r="H233" s="39"/>
      <c r="I233" s="39"/>
      <c r="J233" s="39"/>
      <c r="K233" s="39"/>
      <c r="L233" s="43"/>
      <c r="M233" s="43"/>
      <c r="N233" s="42"/>
      <c r="O233" s="43"/>
      <c r="P233" s="42"/>
    </row>
    <row r="234" spans="1:13" s="40" customFormat="1" ht="14.25">
      <c r="A234" s="40" t="s">
        <v>124</v>
      </c>
      <c r="B234" s="40" t="s">
        <v>124</v>
      </c>
      <c r="C234" s="40" t="s">
        <v>124</v>
      </c>
      <c r="G234" s="41"/>
      <c r="H234" s="41"/>
      <c r="I234" s="41"/>
      <c r="J234" s="61"/>
      <c r="K234" s="61"/>
      <c r="L234" s="62"/>
      <c r="M234" s="62"/>
    </row>
    <row r="235" spans="1:13" s="40" customFormat="1" ht="19.5" customHeight="1">
      <c r="A235" s="40" t="s">
        <v>151</v>
      </c>
      <c r="B235" s="40" t="s">
        <v>85</v>
      </c>
      <c r="G235" s="41"/>
      <c r="H235" s="41"/>
      <c r="I235" s="41"/>
      <c r="J235" s="61"/>
      <c r="K235" s="61"/>
      <c r="L235" s="62"/>
      <c r="M235" s="62"/>
    </row>
    <row r="236" spans="7:13" s="40" customFormat="1" ht="9" customHeight="1">
      <c r="G236" s="41"/>
      <c r="H236" s="41"/>
      <c r="I236" s="41"/>
      <c r="J236" s="61"/>
      <c r="K236" s="61"/>
      <c r="L236" s="62"/>
      <c r="M236" s="62"/>
    </row>
    <row r="237" spans="2:16" s="40" customFormat="1" ht="16.5" customHeight="1">
      <c r="B237" s="422" t="s">
        <v>233</v>
      </c>
      <c r="C237" s="422"/>
      <c r="D237" s="422"/>
      <c r="E237" s="422"/>
      <c r="F237" s="422"/>
      <c r="G237" s="422"/>
      <c r="H237" s="422"/>
      <c r="I237" s="422"/>
      <c r="J237" s="422"/>
      <c r="K237" s="422"/>
      <c r="L237" s="422"/>
      <c r="M237" s="422"/>
      <c r="N237" s="422"/>
      <c r="O237" s="422"/>
      <c r="P237" s="422"/>
    </row>
    <row r="238" spans="2:16" s="40" customFormat="1" ht="13.5" customHeight="1">
      <c r="B238" s="422"/>
      <c r="C238" s="422"/>
      <c r="D238" s="422"/>
      <c r="E238" s="422"/>
      <c r="F238" s="422"/>
      <c r="G238" s="422"/>
      <c r="H238" s="422"/>
      <c r="I238" s="422"/>
      <c r="J238" s="422"/>
      <c r="K238" s="422"/>
      <c r="L238" s="422"/>
      <c r="M238" s="422"/>
      <c r="N238" s="422"/>
      <c r="O238" s="422"/>
      <c r="P238" s="422"/>
    </row>
    <row r="239" spans="7:16" s="40" customFormat="1" ht="15" customHeight="1">
      <c r="G239" s="41"/>
      <c r="H239" s="41"/>
      <c r="I239" s="41"/>
      <c r="J239" s="61"/>
      <c r="K239" s="61"/>
      <c r="L239" s="58" t="s">
        <v>228</v>
      </c>
      <c r="M239" s="62"/>
      <c r="N239" s="62" t="s">
        <v>147</v>
      </c>
      <c r="P239" s="58" t="s">
        <v>359</v>
      </c>
    </row>
    <row r="240" spans="12:16" ht="16.5" customHeight="1">
      <c r="L240" s="62" t="s">
        <v>45</v>
      </c>
      <c r="M240" s="62"/>
      <c r="N240" s="62" t="s">
        <v>45</v>
      </c>
      <c r="O240" s="62"/>
      <c r="P240" s="62" t="s">
        <v>45</v>
      </c>
    </row>
    <row r="241" spans="2:16" ht="9" customHeight="1">
      <c r="B241" s="285"/>
      <c r="C241" s="285"/>
      <c r="D241" s="285"/>
      <c r="E241" s="285"/>
      <c r="F241" s="285"/>
      <c r="G241" s="285"/>
      <c r="H241" s="285"/>
      <c r="I241" s="285"/>
      <c r="J241" s="285"/>
      <c r="N241" s="25"/>
      <c r="O241" s="25"/>
      <c r="P241" s="25"/>
    </row>
    <row r="242" spans="2:16" ht="16.5">
      <c r="B242" s="381" t="s">
        <v>148</v>
      </c>
      <c r="C242" s="421"/>
      <c r="D242" s="421"/>
      <c r="E242" s="421"/>
      <c r="F242" s="421"/>
      <c r="G242" s="421"/>
      <c r="H242" s="421"/>
      <c r="I242" s="421"/>
      <c r="J242" s="421"/>
      <c r="K242" s="421"/>
      <c r="N242" s="160" t="s">
        <v>124</v>
      </c>
      <c r="O242" s="26"/>
      <c r="P242" s="26" t="s">
        <v>124</v>
      </c>
    </row>
    <row r="243" spans="2:16" ht="16.5" customHeight="1">
      <c r="B243" s="421"/>
      <c r="C243" s="421"/>
      <c r="D243" s="421"/>
      <c r="E243" s="421"/>
      <c r="F243" s="421"/>
      <c r="G243" s="421"/>
      <c r="H243" s="421"/>
      <c r="I243" s="421"/>
      <c r="J243" s="421"/>
      <c r="K243" s="421"/>
      <c r="L243" s="43">
        <v>61900</v>
      </c>
      <c r="M243" s="43"/>
      <c r="N243" s="43">
        <v>91300</v>
      </c>
      <c r="O243" s="43"/>
      <c r="P243" s="25">
        <f>L243+N243</f>
        <v>153200</v>
      </c>
    </row>
    <row r="244" spans="2:16" ht="14.25" customHeight="1">
      <c r="B244" s="286"/>
      <c r="C244" s="286"/>
      <c r="D244" s="286"/>
      <c r="E244" s="286"/>
      <c r="F244" s="286"/>
      <c r="G244" s="286"/>
      <c r="H244" s="286"/>
      <c r="I244" s="286"/>
      <c r="J244" s="286"/>
      <c r="K244" s="286"/>
      <c r="L244" s="43"/>
      <c r="M244" s="43"/>
      <c r="N244" s="43"/>
      <c r="O244" s="43"/>
      <c r="P244" s="25"/>
    </row>
    <row r="245" spans="2:16" ht="16.5">
      <c r="B245" s="381" t="s">
        <v>191</v>
      </c>
      <c r="C245" s="421"/>
      <c r="D245" s="421"/>
      <c r="E245" s="421"/>
      <c r="F245" s="421"/>
      <c r="G245" s="421"/>
      <c r="H245" s="421"/>
      <c r="I245" s="421"/>
      <c r="J245" s="421"/>
      <c r="K245" s="421"/>
      <c r="L245" s="43"/>
      <c r="M245" s="43"/>
      <c r="N245" s="43"/>
      <c r="O245" s="43"/>
      <c r="P245" s="25"/>
    </row>
    <row r="246" spans="2:16" ht="16.5">
      <c r="B246" s="421"/>
      <c r="C246" s="421"/>
      <c r="D246" s="421"/>
      <c r="E246" s="421"/>
      <c r="F246" s="421"/>
      <c r="G246" s="421"/>
      <c r="H246" s="421"/>
      <c r="I246" s="421"/>
      <c r="J246" s="421"/>
      <c r="K246" s="421"/>
      <c r="L246" s="25">
        <v>7000</v>
      </c>
      <c r="N246" s="26">
        <v>0</v>
      </c>
      <c r="P246" s="25">
        <f>SUM(L246:O246)</f>
        <v>7000</v>
      </c>
    </row>
    <row r="247" spans="2:16" ht="15.75" customHeight="1">
      <c r="B247" s="286"/>
      <c r="C247" s="286"/>
      <c r="D247" s="286"/>
      <c r="E247" s="286"/>
      <c r="F247" s="286"/>
      <c r="G247" s="286"/>
      <c r="H247" s="286"/>
      <c r="I247" s="286"/>
      <c r="J247" s="286"/>
      <c r="K247" s="286"/>
      <c r="N247" s="26"/>
      <c r="P247" s="25"/>
    </row>
    <row r="248" spans="2:16" ht="16.5">
      <c r="B248" s="381" t="s">
        <v>212</v>
      </c>
      <c r="C248" s="381"/>
      <c r="D248" s="381"/>
      <c r="E248" s="381"/>
      <c r="F248" s="381"/>
      <c r="G248" s="381"/>
      <c r="H248" s="381"/>
      <c r="I248" s="381"/>
      <c r="J248" s="381"/>
      <c r="K248" s="286"/>
      <c r="L248" s="25">
        <v>250</v>
      </c>
      <c r="N248" s="26">
        <v>0</v>
      </c>
      <c r="P248" s="25">
        <f>SUM(L248:O248)</f>
        <v>250</v>
      </c>
    </row>
    <row r="249" spans="2:16" ht="9.75" customHeight="1">
      <c r="B249" s="39"/>
      <c r="C249" s="39"/>
      <c r="D249" s="39"/>
      <c r="E249" s="39"/>
      <c r="F249" s="39"/>
      <c r="G249" s="39"/>
      <c r="H249" s="39"/>
      <c r="I249" s="39"/>
      <c r="J249" s="39"/>
      <c r="K249" s="286"/>
      <c r="N249" s="26"/>
      <c r="P249" s="25"/>
    </row>
    <row r="250" spans="2:16" ht="16.5">
      <c r="B250" s="381" t="s">
        <v>43</v>
      </c>
      <c r="C250" s="421"/>
      <c r="D250" s="421"/>
      <c r="E250" s="421"/>
      <c r="F250" s="421"/>
      <c r="G250" s="421"/>
      <c r="H250" s="421"/>
      <c r="I250" s="421"/>
      <c r="J250" s="421"/>
      <c r="K250" s="421"/>
      <c r="N250" s="26"/>
      <c r="P250" s="25"/>
    </row>
    <row r="251" spans="2:16" ht="16.5">
      <c r="B251" s="421"/>
      <c r="C251" s="421"/>
      <c r="D251" s="421"/>
      <c r="E251" s="421"/>
      <c r="F251" s="421"/>
      <c r="G251" s="421"/>
      <c r="H251" s="421"/>
      <c r="I251" s="421"/>
      <c r="J251" s="421"/>
      <c r="K251" s="421"/>
      <c r="L251" s="25">
        <v>628</v>
      </c>
      <c r="N251" s="26">
        <v>0</v>
      </c>
      <c r="P251" s="25">
        <f>SUM(L251:O251)</f>
        <v>628</v>
      </c>
    </row>
    <row r="252" spans="2:16" ht="10.5" customHeight="1">
      <c r="B252" s="285"/>
      <c r="C252" s="285"/>
      <c r="D252" s="285"/>
      <c r="E252" s="285"/>
      <c r="F252" s="285"/>
      <c r="G252" s="285"/>
      <c r="H252" s="285"/>
      <c r="I252" s="285"/>
      <c r="J252" s="285"/>
      <c r="N252" s="160"/>
      <c r="O252" s="26"/>
      <c r="P252" s="25"/>
    </row>
    <row r="253" spans="2:16" ht="17.25" thickBot="1">
      <c r="B253" s="39"/>
      <c r="C253" s="39"/>
      <c r="D253" s="39"/>
      <c r="E253" s="39"/>
      <c r="F253" s="39"/>
      <c r="L253" s="27">
        <f>SUM(L242:L252)</f>
        <v>69778</v>
      </c>
      <c r="N253" s="27">
        <f>SUM(N242:N252)</f>
        <v>91300</v>
      </c>
      <c r="O253" s="43"/>
      <c r="P253" s="27">
        <f>SUM(P242:P252)</f>
        <v>161078</v>
      </c>
    </row>
    <row r="254" spans="2:16" ht="8.25" customHeight="1" thickTop="1">
      <c r="B254" s="448" t="s">
        <v>124</v>
      </c>
      <c r="C254" s="449"/>
      <c r="D254" s="449"/>
      <c r="E254" s="449"/>
      <c r="F254" s="449"/>
      <c r="G254" s="449"/>
      <c r="H254" s="449"/>
      <c r="I254" s="449"/>
      <c r="J254" s="449"/>
      <c r="K254" s="449"/>
      <c r="L254" s="449"/>
      <c r="M254" s="449"/>
      <c r="N254" s="449"/>
      <c r="O254" s="449"/>
      <c r="P254" s="449"/>
    </row>
    <row r="255" spans="1:16" ht="16.5">
      <c r="A255" s="40" t="s">
        <v>294</v>
      </c>
      <c r="B255" s="40" t="s">
        <v>316</v>
      </c>
      <c r="C255" s="39"/>
      <c r="D255" s="39"/>
      <c r="E255" s="39"/>
      <c r="F255" s="39"/>
      <c r="G255" s="39"/>
      <c r="H255" s="39"/>
      <c r="I255" s="39"/>
      <c r="J255" s="39"/>
      <c r="K255" s="39"/>
      <c r="L255" s="43"/>
      <c r="M255" s="43"/>
      <c r="N255" s="39"/>
      <c r="O255" s="39"/>
      <c r="P255" s="39"/>
    </row>
    <row r="256" spans="1:16" ht="14.25" customHeight="1">
      <c r="A256" s="40"/>
      <c r="B256" s="40"/>
      <c r="C256" s="39"/>
      <c r="D256" s="39"/>
      <c r="E256" s="39"/>
      <c r="F256" s="39"/>
      <c r="G256" s="39"/>
      <c r="H256" s="39"/>
      <c r="I256" s="39"/>
      <c r="J256" s="39"/>
      <c r="K256" s="39"/>
      <c r="L256" s="43"/>
      <c r="M256" s="43"/>
      <c r="N256" s="39"/>
      <c r="O256" s="39"/>
      <c r="P256" s="39"/>
    </row>
    <row r="257" spans="1:16" ht="15" customHeight="1">
      <c r="A257" s="40"/>
      <c r="B257" s="381" t="s">
        <v>21</v>
      </c>
      <c r="C257" s="385"/>
      <c r="D257" s="385"/>
      <c r="E257" s="385"/>
      <c r="F257" s="385"/>
      <c r="G257" s="385"/>
      <c r="H257" s="385"/>
      <c r="I257" s="385"/>
      <c r="J257" s="385"/>
      <c r="K257" s="385"/>
      <c r="L257" s="385"/>
      <c r="M257" s="385"/>
      <c r="N257" s="385"/>
      <c r="O257" s="385"/>
      <c r="P257" s="385"/>
    </row>
    <row r="258" spans="1:16" ht="16.5" hidden="1">
      <c r="A258" s="40"/>
      <c r="B258" s="385"/>
      <c r="C258" s="385"/>
      <c r="D258" s="385"/>
      <c r="E258" s="385"/>
      <c r="F258" s="385"/>
      <c r="G258" s="385"/>
      <c r="H258" s="385"/>
      <c r="I258" s="385"/>
      <c r="J258" s="385"/>
      <c r="K258" s="385"/>
      <c r="L258" s="385"/>
      <c r="M258" s="385"/>
      <c r="N258" s="385"/>
      <c r="O258" s="385"/>
      <c r="P258" s="385"/>
    </row>
    <row r="259" spans="1:16" ht="16.5">
      <c r="A259" s="40"/>
      <c r="B259" s="292"/>
      <c r="C259" s="292"/>
      <c r="D259" s="292"/>
      <c r="E259" s="292"/>
      <c r="F259" s="292"/>
      <c r="G259" s="292"/>
      <c r="H259" s="292"/>
      <c r="I259" s="292"/>
      <c r="J259" s="292"/>
      <c r="K259" s="292"/>
      <c r="L259" s="292"/>
      <c r="M259" s="292"/>
      <c r="N259" s="292"/>
      <c r="O259" s="292"/>
      <c r="P259" s="292"/>
    </row>
    <row r="260" spans="2:16" ht="13.5" customHeight="1">
      <c r="B260" s="73"/>
      <c r="C260" s="73"/>
      <c r="D260" s="73"/>
      <c r="E260" s="73"/>
      <c r="F260" s="73"/>
      <c r="G260" s="73"/>
      <c r="H260" s="73"/>
      <c r="I260" s="73"/>
      <c r="J260" s="73"/>
      <c r="K260" s="73"/>
      <c r="L260" s="74"/>
      <c r="M260" s="287"/>
      <c r="N260" s="404" t="s">
        <v>198</v>
      </c>
      <c r="O260" s="59"/>
      <c r="P260" s="404" t="s">
        <v>199</v>
      </c>
    </row>
    <row r="261" spans="2:16" ht="28.5" customHeight="1">
      <c r="B261" s="39"/>
      <c r="C261" s="39"/>
      <c r="D261" s="39"/>
      <c r="E261" s="39"/>
      <c r="F261" s="39"/>
      <c r="G261" s="39"/>
      <c r="H261" s="39"/>
      <c r="I261" s="39"/>
      <c r="J261" s="39"/>
      <c r="K261" s="39"/>
      <c r="L261" s="43"/>
      <c r="M261" s="43"/>
      <c r="N261" s="404"/>
      <c r="O261" s="56"/>
      <c r="P261" s="404"/>
    </row>
    <row r="262" spans="2:16" ht="16.5">
      <c r="B262" s="39"/>
      <c r="C262" s="39"/>
      <c r="D262" s="39"/>
      <c r="E262" s="39"/>
      <c r="F262" s="39"/>
      <c r="G262" s="39"/>
      <c r="H262" s="39"/>
      <c r="I262" s="39"/>
      <c r="J262" s="39"/>
      <c r="K262" s="39"/>
      <c r="L262" s="43"/>
      <c r="M262" s="43"/>
      <c r="N262" s="41" t="s">
        <v>359</v>
      </c>
      <c r="O262" s="41"/>
      <c r="P262" s="41" t="s">
        <v>359</v>
      </c>
    </row>
    <row r="263" spans="2:16" ht="12.75" customHeight="1">
      <c r="B263" s="39"/>
      <c r="C263" s="39"/>
      <c r="D263" s="39"/>
      <c r="E263" s="39"/>
      <c r="F263" s="39"/>
      <c r="G263" s="39"/>
      <c r="H263" s="39"/>
      <c r="I263" s="39"/>
      <c r="J263" s="39"/>
      <c r="K263" s="39"/>
      <c r="L263" s="43"/>
      <c r="M263" s="43"/>
      <c r="N263" s="59" t="s">
        <v>153</v>
      </c>
      <c r="O263" s="41"/>
      <c r="P263" s="59" t="s">
        <v>153</v>
      </c>
    </row>
    <row r="264" spans="2:16" ht="16.5">
      <c r="B264" s="381" t="s">
        <v>124</v>
      </c>
      <c r="C264" s="381"/>
      <c r="D264" s="381"/>
      <c r="E264" s="381"/>
      <c r="F264" s="381"/>
      <c r="G264" s="39"/>
      <c r="H264" s="39"/>
      <c r="I264" s="39"/>
      <c r="J264" s="39"/>
      <c r="K264" s="39"/>
      <c r="L264" s="43"/>
      <c r="M264" s="43"/>
      <c r="N264" s="62" t="s">
        <v>45</v>
      </c>
      <c r="O264" s="59"/>
      <c r="P264" s="62" t="s">
        <v>45</v>
      </c>
    </row>
    <row r="265" spans="2:16" ht="16.5" hidden="1">
      <c r="B265" s="39"/>
      <c r="C265" s="39"/>
      <c r="D265" s="39"/>
      <c r="E265" s="39"/>
      <c r="F265" s="39"/>
      <c r="G265" s="39"/>
      <c r="H265" s="39"/>
      <c r="I265" s="39"/>
      <c r="J265" s="39"/>
      <c r="K265" s="39"/>
      <c r="L265" s="43"/>
      <c r="M265" s="43"/>
      <c r="N265" s="39"/>
      <c r="O265" s="39"/>
      <c r="P265" s="39"/>
    </row>
    <row r="266" spans="2:16" ht="16.5">
      <c r="B266" s="405" t="s">
        <v>23</v>
      </c>
      <c r="C266" s="380"/>
      <c r="D266" s="380"/>
      <c r="E266" s="380"/>
      <c r="F266" s="380"/>
      <c r="G266" s="380"/>
      <c r="H266" s="380"/>
      <c r="I266" s="380"/>
      <c r="J266" s="380"/>
      <c r="K266" s="380"/>
      <c r="L266" s="380"/>
      <c r="M266" s="380"/>
      <c r="N266" s="380"/>
      <c r="O266" s="380"/>
      <c r="P266" s="380"/>
    </row>
    <row r="267" spans="2:16" ht="6.75" customHeight="1">
      <c r="B267" s="39"/>
      <c r="C267" s="39"/>
      <c r="D267" s="39"/>
      <c r="E267" s="39"/>
      <c r="F267" s="39"/>
      <c r="G267" s="39"/>
      <c r="H267" s="39"/>
      <c r="I267" s="39"/>
      <c r="J267" s="39"/>
      <c r="K267" s="39"/>
      <c r="L267" s="43"/>
      <c r="M267" s="43"/>
      <c r="N267" s="39"/>
      <c r="O267" s="39"/>
      <c r="P267" s="39"/>
    </row>
    <row r="268" spans="2:16" ht="16.5">
      <c r="B268" s="405" t="s">
        <v>22</v>
      </c>
      <c r="C268" s="406"/>
      <c r="D268" s="406"/>
      <c r="E268" s="406"/>
      <c r="F268" s="406"/>
      <c r="G268" s="406"/>
      <c r="H268" s="406"/>
      <c r="I268" s="406"/>
      <c r="J268" s="406"/>
      <c r="K268" s="406"/>
      <c r="L268" s="406"/>
      <c r="M268" s="406"/>
      <c r="N268" s="406"/>
      <c r="O268" s="406"/>
      <c r="P268" s="406"/>
    </row>
    <row r="269" spans="2:16" ht="16.5">
      <c r="B269" s="56" t="s">
        <v>155</v>
      </c>
      <c r="C269" s="381" t="s">
        <v>154</v>
      </c>
      <c r="D269" s="407"/>
      <c r="E269" s="407"/>
      <c r="F269" s="407"/>
      <c r="G269" s="407"/>
      <c r="H269" s="407"/>
      <c r="I269" s="407"/>
      <c r="J269" s="407"/>
      <c r="K269" s="407"/>
      <c r="L269" s="407"/>
      <c r="M269" s="288"/>
      <c r="N269" s="242">
        <v>0</v>
      </c>
      <c r="O269" s="288"/>
      <c r="P269" s="43">
        <v>11300</v>
      </c>
    </row>
    <row r="270" spans="2:16" ht="8.25" customHeight="1">
      <c r="B270" s="39"/>
      <c r="C270" s="39"/>
      <c r="D270" s="39"/>
      <c r="E270" s="39"/>
      <c r="F270" s="39"/>
      <c r="G270" s="39"/>
      <c r="H270" s="39"/>
      <c r="I270" s="39"/>
      <c r="J270" s="39"/>
      <c r="K270" s="39"/>
      <c r="L270" s="43"/>
      <c r="M270" s="43"/>
      <c r="N270" s="39"/>
      <c r="O270" s="39"/>
      <c r="P270" s="39"/>
    </row>
    <row r="271" spans="2:16" ht="16.5">
      <c r="B271" s="405" t="s">
        <v>223</v>
      </c>
      <c r="C271" s="406"/>
      <c r="D271" s="406"/>
      <c r="E271" s="406"/>
      <c r="F271" s="406"/>
      <c r="G271" s="406"/>
      <c r="H271" s="406"/>
      <c r="I271" s="406"/>
      <c r="J271" s="406"/>
      <c r="K271" s="406"/>
      <c r="L271" s="406"/>
      <c r="M271" s="406"/>
      <c r="N271" s="406"/>
      <c r="O271" s="406"/>
      <c r="P271" s="406"/>
    </row>
    <row r="272" spans="2:16" ht="16.5">
      <c r="B272" s="56" t="s">
        <v>155</v>
      </c>
      <c r="C272" s="381" t="s">
        <v>154</v>
      </c>
      <c r="D272" s="407"/>
      <c r="E272" s="407"/>
      <c r="F272" s="407"/>
      <c r="G272" s="407"/>
      <c r="H272" s="407"/>
      <c r="I272" s="407"/>
      <c r="J272" s="407"/>
      <c r="K272" s="407"/>
      <c r="L272" s="407"/>
      <c r="M272" s="288"/>
      <c r="N272" s="43">
        <v>17</v>
      </c>
      <c r="O272" s="288"/>
      <c r="P272" s="43">
        <v>68</v>
      </c>
    </row>
    <row r="273" spans="2:16" ht="7.5" customHeight="1">
      <c r="B273" s="39"/>
      <c r="C273" s="39"/>
      <c r="D273" s="39"/>
      <c r="E273" s="39"/>
      <c r="F273" s="39"/>
      <c r="G273" s="39"/>
      <c r="H273" s="39"/>
      <c r="I273" s="39"/>
      <c r="J273" s="39"/>
      <c r="K273" s="39"/>
      <c r="L273" s="43"/>
      <c r="M273" s="43"/>
      <c r="N273" s="39"/>
      <c r="O273" s="39"/>
      <c r="P273" s="39"/>
    </row>
    <row r="274" spans="2:16" ht="16.5">
      <c r="B274" s="405" t="s">
        <v>222</v>
      </c>
      <c r="C274" s="406"/>
      <c r="D274" s="406"/>
      <c r="E274" s="406"/>
      <c r="F274" s="406"/>
      <c r="G274" s="406"/>
      <c r="H274" s="406"/>
      <c r="I274" s="406"/>
      <c r="J274" s="406"/>
      <c r="K274" s="406"/>
      <c r="L274" s="406"/>
      <c r="M274" s="406"/>
      <c r="N274" s="406"/>
      <c r="O274" s="406"/>
      <c r="P274" s="406"/>
    </row>
    <row r="275" spans="2:19" ht="14.25" customHeight="1">
      <c r="B275" s="56" t="s">
        <v>155</v>
      </c>
      <c r="C275" s="381" t="s">
        <v>152</v>
      </c>
      <c r="D275" s="411"/>
      <c r="E275" s="411"/>
      <c r="F275" s="411"/>
      <c r="G275" s="411"/>
      <c r="H275" s="411"/>
      <c r="I275" s="411"/>
      <c r="J275" s="411"/>
      <c r="K275" s="411"/>
      <c r="L275" s="411"/>
      <c r="M275" s="43"/>
      <c r="N275" s="43">
        <v>66</v>
      </c>
      <c r="O275" s="288"/>
      <c r="P275" s="43">
        <v>264</v>
      </c>
      <c r="S275" s="43">
        <f>66*2</f>
        <v>132</v>
      </c>
    </row>
    <row r="276" spans="2:16" ht="7.5" customHeight="1">
      <c r="B276" s="39"/>
      <c r="C276" s="39"/>
      <c r="D276" s="39"/>
      <c r="E276" s="39"/>
      <c r="F276" s="39"/>
      <c r="G276" s="39"/>
      <c r="H276" s="39"/>
      <c r="I276" s="39"/>
      <c r="J276" s="39"/>
      <c r="K276" s="39"/>
      <c r="L276" s="43"/>
      <c r="M276" s="43"/>
      <c r="N276" s="39"/>
      <c r="O276" s="39"/>
      <c r="P276" s="39"/>
    </row>
    <row r="277" spans="2:16" ht="30" customHeight="1">
      <c r="B277" s="405" t="s">
        <v>340</v>
      </c>
      <c r="C277" s="412"/>
      <c r="D277" s="412"/>
      <c r="E277" s="412"/>
      <c r="F277" s="412"/>
      <c r="G277" s="412"/>
      <c r="H277" s="412"/>
      <c r="I277" s="412"/>
      <c r="J277" s="412"/>
      <c r="K277" s="412"/>
      <c r="L277" s="412"/>
      <c r="M277" s="43"/>
      <c r="N277" s="39"/>
      <c r="O277" s="39"/>
      <c r="P277" s="39"/>
    </row>
    <row r="278" spans="2:19" ht="15" customHeight="1">
      <c r="B278" s="39" t="s">
        <v>155</v>
      </c>
      <c r="C278" s="381" t="s">
        <v>341</v>
      </c>
      <c r="D278" s="407"/>
      <c r="E278" s="407"/>
      <c r="F278" s="407"/>
      <c r="G278" s="407"/>
      <c r="H278" s="407"/>
      <c r="I278" s="407"/>
      <c r="J278" s="407"/>
      <c r="K278" s="407"/>
      <c r="L278" s="407"/>
      <c r="M278" s="43"/>
      <c r="N278" s="170">
        <v>1032</v>
      </c>
      <c r="O278" s="39"/>
      <c r="P278" s="43">
        <v>3331</v>
      </c>
      <c r="S278" s="44">
        <f>1511-152</f>
        <v>1359</v>
      </c>
    </row>
    <row r="279" spans="2:16" ht="12.75" customHeight="1">
      <c r="B279" s="39"/>
      <c r="C279" s="284"/>
      <c r="D279" s="284"/>
      <c r="E279" s="284"/>
      <c r="F279" s="284"/>
      <c r="G279" s="284"/>
      <c r="H279" s="284"/>
      <c r="I279" s="284"/>
      <c r="J279" s="284"/>
      <c r="K279" s="284"/>
      <c r="L279" s="284"/>
      <c r="M279" s="43"/>
      <c r="N279" s="39"/>
      <c r="O279" s="39"/>
      <c r="P279" s="39"/>
    </row>
    <row r="280" spans="2:16" ht="27" customHeight="1">
      <c r="B280" s="405" t="s">
        <v>254</v>
      </c>
      <c r="C280" s="412"/>
      <c r="D280" s="412"/>
      <c r="E280" s="412"/>
      <c r="F280" s="412"/>
      <c r="G280" s="412"/>
      <c r="H280" s="412"/>
      <c r="I280" s="412"/>
      <c r="J280" s="412"/>
      <c r="K280" s="412"/>
      <c r="L280" s="412"/>
      <c r="M280" s="43"/>
      <c r="N280" s="39"/>
      <c r="O280" s="39"/>
      <c r="P280" s="39"/>
    </row>
    <row r="281" spans="2:16" ht="15.75" customHeight="1">
      <c r="B281" s="39" t="s">
        <v>155</v>
      </c>
      <c r="C281" s="381" t="s">
        <v>152</v>
      </c>
      <c r="D281" s="411"/>
      <c r="E281" s="411"/>
      <c r="F281" s="411"/>
      <c r="G281" s="411"/>
      <c r="H281" s="411"/>
      <c r="I281" s="411"/>
      <c r="J281" s="411"/>
      <c r="K281" s="411"/>
      <c r="L281" s="411"/>
      <c r="M281" s="43"/>
      <c r="N281" s="242">
        <v>0</v>
      </c>
      <c r="O281" s="39"/>
      <c r="P281" s="146">
        <v>986</v>
      </c>
    </row>
    <row r="282" spans="2:16" ht="19.5" customHeight="1">
      <c r="B282" s="405" t="s">
        <v>342</v>
      </c>
      <c r="C282" s="412"/>
      <c r="D282" s="412"/>
      <c r="E282" s="412"/>
      <c r="F282" s="412"/>
      <c r="G282" s="412"/>
      <c r="H282" s="412"/>
      <c r="I282" s="412"/>
      <c r="J282" s="412"/>
      <c r="K282" s="412"/>
      <c r="L282" s="412"/>
      <c r="M282" s="43"/>
      <c r="N282" s="242">
        <v>0</v>
      </c>
      <c r="O282" s="39"/>
      <c r="P282" s="242">
        <v>12</v>
      </c>
    </row>
    <row r="283" spans="2:16" ht="9" customHeight="1">
      <c r="B283" s="39"/>
      <c r="C283" s="39"/>
      <c r="D283" s="290"/>
      <c r="E283" s="290"/>
      <c r="F283" s="290"/>
      <c r="G283" s="290"/>
      <c r="H283" s="290"/>
      <c r="I283" s="290"/>
      <c r="J283" s="290"/>
      <c r="K283" s="290"/>
      <c r="L283" s="290"/>
      <c r="M283" s="43"/>
      <c r="N283" s="146"/>
      <c r="O283" s="39"/>
      <c r="P283" s="146"/>
    </row>
    <row r="284" spans="2:16" ht="16.5">
      <c r="B284" s="56" t="s">
        <v>155</v>
      </c>
      <c r="C284" s="381" t="s">
        <v>156</v>
      </c>
      <c r="D284" s="407"/>
      <c r="E284" s="407"/>
      <c r="F284" s="407"/>
      <c r="G284" s="407"/>
      <c r="H284" s="407"/>
      <c r="I284" s="407"/>
      <c r="J284" s="407"/>
      <c r="K284" s="407"/>
      <c r="L284" s="407"/>
      <c r="M284" s="407"/>
      <c r="N284" s="407"/>
      <c r="O284" s="407"/>
      <c r="P284" s="407"/>
    </row>
    <row r="285" spans="2:16" ht="11.25" customHeight="1">
      <c r="B285" s="56"/>
      <c r="C285" s="39"/>
      <c r="D285" s="289"/>
      <c r="E285" s="289"/>
      <c r="F285" s="289"/>
      <c r="G285" s="289"/>
      <c r="H285" s="289"/>
      <c r="I285" s="289"/>
      <c r="J285" s="289"/>
      <c r="K285" s="289"/>
      <c r="L285" s="289"/>
      <c r="M285" s="289"/>
      <c r="N285" s="289"/>
      <c r="O285" s="289"/>
      <c r="P285" s="289"/>
    </row>
    <row r="286" spans="2:16" ht="16.5">
      <c r="B286" s="56" t="s">
        <v>124</v>
      </c>
      <c r="C286" s="39"/>
      <c r="D286" s="289"/>
      <c r="E286" s="289"/>
      <c r="F286" s="289"/>
      <c r="G286" s="289"/>
      <c r="H286" s="289"/>
      <c r="I286" s="289"/>
      <c r="J286" s="289"/>
      <c r="K286" s="289"/>
      <c r="L286" s="289"/>
      <c r="M286" s="289"/>
      <c r="N286" s="293" t="s">
        <v>124</v>
      </c>
      <c r="O286" s="289"/>
      <c r="P286" s="293" t="s">
        <v>124</v>
      </c>
    </row>
    <row r="287" spans="2:16" ht="16.5">
      <c r="B287" s="56"/>
      <c r="C287" s="39"/>
      <c r="D287" s="289"/>
      <c r="E287" s="289"/>
      <c r="F287" s="289"/>
      <c r="G287" s="289"/>
      <c r="H287" s="289"/>
      <c r="I287" s="289"/>
      <c r="J287" s="289"/>
      <c r="K287" s="289"/>
      <c r="L287" s="289"/>
      <c r="M287" s="289"/>
      <c r="N287" s="289"/>
      <c r="O287" s="289"/>
      <c r="P287" s="289"/>
    </row>
    <row r="288" spans="1:2" ht="20.25" customHeight="1">
      <c r="A288" s="40" t="s">
        <v>117</v>
      </c>
      <c r="B288" s="40" t="s">
        <v>317</v>
      </c>
    </row>
    <row r="289" spans="1:2" ht="15.75" customHeight="1">
      <c r="A289" s="40"/>
      <c r="B289" s="40"/>
    </row>
    <row r="290" spans="1:13" s="40" customFormat="1" ht="17.25" customHeight="1">
      <c r="A290" s="40" t="s">
        <v>86</v>
      </c>
      <c r="B290" s="40" t="s">
        <v>27</v>
      </c>
      <c r="G290" s="41"/>
      <c r="H290" s="41"/>
      <c r="I290" s="41"/>
      <c r="J290" s="61"/>
      <c r="K290" s="61"/>
      <c r="L290" s="62"/>
      <c r="M290" s="62"/>
    </row>
    <row r="291" ht="13.5" customHeight="1"/>
    <row r="292" spans="2:16" ht="16.5" customHeight="1">
      <c r="B292" s="383" t="s">
        <v>386</v>
      </c>
      <c r="C292" s="408"/>
      <c r="D292" s="408"/>
      <c r="E292" s="408"/>
      <c r="F292" s="408"/>
      <c r="G292" s="408"/>
      <c r="H292" s="408"/>
      <c r="I292" s="408"/>
      <c r="J292" s="408"/>
      <c r="K292" s="408"/>
      <c r="L292" s="408"/>
      <c r="M292" s="408"/>
      <c r="N292" s="408"/>
      <c r="O292" s="408"/>
      <c r="P292" s="408"/>
    </row>
    <row r="293" spans="2:16" ht="13.5" customHeight="1">
      <c r="B293" s="408"/>
      <c r="C293" s="408"/>
      <c r="D293" s="408"/>
      <c r="E293" s="408"/>
      <c r="F293" s="408"/>
      <c r="G293" s="408"/>
      <c r="H293" s="408"/>
      <c r="I293" s="408"/>
      <c r="J293" s="408"/>
      <c r="K293" s="408"/>
      <c r="L293" s="408"/>
      <c r="M293" s="408"/>
      <c r="N293" s="408"/>
      <c r="O293" s="408"/>
      <c r="P293" s="408"/>
    </row>
    <row r="294" spans="2:16" ht="13.5" customHeight="1">
      <c r="B294" s="408"/>
      <c r="C294" s="408"/>
      <c r="D294" s="408"/>
      <c r="E294" s="408"/>
      <c r="F294" s="408"/>
      <c r="G294" s="408"/>
      <c r="H294" s="408"/>
      <c r="I294" s="408"/>
      <c r="J294" s="408"/>
      <c r="K294" s="408"/>
      <c r="L294" s="408"/>
      <c r="M294" s="408"/>
      <c r="N294" s="408"/>
      <c r="O294" s="408"/>
      <c r="P294" s="408"/>
    </row>
    <row r="295" spans="2:16" ht="13.5" customHeight="1">
      <c r="B295" s="408"/>
      <c r="C295" s="408"/>
      <c r="D295" s="408"/>
      <c r="E295" s="408"/>
      <c r="F295" s="408"/>
      <c r="G295" s="408"/>
      <c r="H295" s="408"/>
      <c r="I295" s="408"/>
      <c r="J295" s="408"/>
      <c r="K295" s="408"/>
      <c r="L295" s="408"/>
      <c r="M295" s="408"/>
      <c r="N295" s="408"/>
      <c r="O295" s="408"/>
      <c r="P295" s="408"/>
    </row>
    <row r="296" spans="2:17" ht="13.5" customHeight="1">
      <c r="B296" s="408"/>
      <c r="C296" s="408"/>
      <c r="D296" s="408"/>
      <c r="E296" s="408"/>
      <c r="F296" s="408"/>
      <c r="G296" s="408"/>
      <c r="H296" s="408"/>
      <c r="I296" s="408"/>
      <c r="J296" s="408"/>
      <c r="K296" s="408"/>
      <c r="L296" s="408"/>
      <c r="M296" s="408"/>
      <c r="N296" s="408"/>
      <c r="O296" s="408"/>
      <c r="P296" s="408"/>
      <c r="Q296" s="44" t="s">
        <v>256</v>
      </c>
    </row>
    <row r="297" spans="2:16" ht="13.5" customHeight="1">
      <c r="B297" s="408"/>
      <c r="C297" s="408"/>
      <c r="D297" s="408"/>
      <c r="E297" s="408"/>
      <c r="F297" s="408"/>
      <c r="G297" s="408"/>
      <c r="H297" s="408"/>
      <c r="I297" s="408"/>
      <c r="J297" s="408"/>
      <c r="K297" s="408"/>
      <c r="L297" s="408"/>
      <c r="M297" s="408"/>
      <c r="N297" s="408"/>
      <c r="O297" s="408"/>
      <c r="P297" s="408"/>
    </row>
    <row r="298" spans="2:16" ht="17.25" customHeight="1">
      <c r="B298" s="409"/>
      <c r="C298" s="409"/>
      <c r="D298" s="409"/>
      <c r="E298" s="409"/>
      <c r="F298" s="409"/>
      <c r="G298" s="409"/>
      <c r="H298" s="409"/>
      <c r="I298" s="409"/>
      <c r="J298" s="409"/>
      <c r="K298" s="409"/>
      <c r="L298" s="409"/>
      <c r="M298" s="409"/>
      <c r="N298" s="409"/>
      <c r="O298" s="409"/>
      <c r="P298" s="409"/>
    </row>
    <row r="299" spans="2:16" ht="26.25" customHeight="1">
      <c r="B299" s="410"/>
      <c r="C299" s="410"/>
      <c r="D299" s="410"/>
      <c r="E299" s="410"/>
      <c r="F299" s="410"/>
      <c r="G299" s="410"/>
      <c r="H299" s="410"/>
      <c r="I299" s="410"/>
      <c r="J299" s="410"/>
      <c r="K299" s="410"/>
      <c r="L299" s="410"/>
      <c r="M299" s="410"/>
      <c r="N299" s="410"/>
      <c r="O299" s="410"/>
      <c r="P299" s="410"/>
    </row>
    <row r="300" spans="2:16" ht="12.75" customHeight="1">
      <c r="B300" s="282"/>
      <c r="C300" s="282"/>
      <c r="D300" s="282"/>
      <c r="E300" s="282"/>
      <c r="F300" s="282"/>
      <c r="G300" s="282"/>
      <c r="H300" s="282"/>
      <c r="I300" s="282"/>
      <c r="J300" s="282"/>
      <c r="K300" s="282"/>
      <c r="L300" s="282"/>
      <c r="M300" s="282"/>
      <c r="N300" s="282"/>
      <c r="O300" s="282"/>
      <c r="P300" s="282"/>
    </row>
    <row r="301" spans="1:16" ht="16.5">
      <c r="A301" s="40" t="s">
        <v>87</v>
      </c>
      <c r="B301" s="40" t="s">
        <v>157</v>
      </c>
      <c r="C301" s="40"/>
      <c r="D301" s="40"/>
      <c r="E301" s="40"/>
      <c r="F301" s="40"/>
      <c r="G301" s="41"/>
      <c r="H301" s="41"/>
      <c r="I301" s="41"/>
      <c r="J301" s="61"/>
      <c r="K301" s="61"/>
      <c r="L301" s="62"/>
      <c r="M301" s="62"/>
      <c r="N301" s="40"/>
      <c r="O301" s="40"/>
      <c r="P301" s="40"/>
    </row>
    <row r="302" spans="1:16" ht="16.5">
      <c r="A302" s="40"/>
      <c r="B302" s="40"/>
      <c r="C302" s="40"/>
      <c r="D302" s="40"/>
      <c r="E302" s="40"/>
      <c r="F302" s="40"/>
      <c r="G302" s="41"/>
      <c r="H302" s="41"/>
      <c r="I302" s="41"/>
      <c r="J302" s="61"/>
      <c r="K302" s="61"/>
      <c r="L302" s="62"/>
      <c r="M302" s="62"/>
      <c r="N302" s="40"/>
      <c r="O302" s="40"/>
      <c r="P302" s="40"/>
    </row>
    <row r="303" spans="2:16" s="40" customFormat="1" ht="15" customHeight="1">
      <c r="B303" s="363" t="s">
        <v>387</v>
      </c>
      <c r="C303" s="363"/>
      <c r="D303" s="363"/>
      <c r="E303" s="363"/>
      <c r="F303" s="363"/>
      <c r="G303" s="363"/>
      <c r="H303" s="363"/>
      <c r="I303" s="363"/>
      <c r="J303" s="363"/>
      <c r="K303" s="363"/>
      <c r="L303" s="363"/>
      <c r="M303" s="363"/>
      <c r="N303" s="363"/>
      <c r="O303" s="363"/>
      <c r="P303" s="363"/>
    </row>
    <row r="304" spans="2:16" s="40" customFormat="1" ht="15" customHeight="1">
      <c r="B304" s="363"/>
      <c r="C304" s="363"/>
      <c r="D304" s="363"/>
      <c r="E304" s="363"/>
      <c r="F304" s="363"/>
      <c r="G304" s="363"/>
      <c r="H304" s="363"/>
      <c r="I304" s="363"/>
      <c r="J304" s="363"/>
      <c r="K304" s="363"/>
      <c r="L304" s="363"/>
      <c r="M304" s="363"/>
      <c r="N304" s="363"/>
      <c r="O304" s="363"/>
      <c r="P304" s="363"/>
    </row>
    <row r="305" spans="2:16" s="40" customFormat="1" ht="15" customHeight="1">
      <c r="B305" s="363"/>
      <c r="C305" s="363"/>
      <c r="D305" s="363"/>
      <c r="E305" s="363"/>
      <c r="F305" s="363"/>
      <c r="G305" s="363"/>
      <c r="H305" s="363"/>
      <c r="I305" s="363"/>
      <c r="J305" s="363"/>
      <c r="K305" s="363"/>
      <c r="L305" s="363"/>
      <c r="M305" s="363"/>
      <c r="N305" s="363"/>
      <c r="O305" s="363"/>
      <c r="P305" s="363"/>
    </row>
    <row r="306" spans="2:16" s="40" customFormat="1" ht="15" customHeight="1">
      <c r="B306" s="363"/>
      <c r="C306" s="363"/>
      <c r="D306" s="363"/>
      <c r="E306" s="363"/>
      <c r="F306" s="363"/>
      <c r="G306" s="363"/>
      <c r="H306" s="363"/>
      <c r="I306" s="363"/>
      <c r="J306" s="363"/>
      <c r="K306" s="363"/>
      <c r="L306" s="363"/>
      <c r="M306" s="363"/>
      <c r="N306" s="363"/>
      <c r="O306" s="363"/>
      <c r="P306" s="363"/>
    </row>
    <row r="307" spans="2:16" s="40" customFormat="1" ht="15" customHeight="1">
      <c r="B307" s="363"/>
      <c r="C307" s="363"/>
      <c r="D307" s="363"/>
      <c r="E307" s="363"/>
      <c r="F307" s="363"/>
      <c r="G307" s="363"/>
      <c r="H307" s="363"/>
      <c r="I307" s="363"/>
      <c r="J307" s="363"/>
      <c r="K307" s="363"/>
      <c r="L307" s="363"/>
      <c r="M307" s="363"/>
      <c r="N307" s="363"/>
      <c r="O307" s="363"/>
      <c r="P307" s="363"/>
    </row>
    <row r="308" spans="2:16" s="40" customFormat="1" ht="15" customHeight="1">
      <c r="B308" s="363"/>
      <c r="C308" s="363"/>
      <c r="D308" s="363"/>
      <c r="E308" s="363"/>
      <c r="F308" s="363"/>
      <c r="G308" s="363"/>
      <c r="H308" s="363"/>
      <c r="I308" s="363"/>
      <c r="J308" s="363"/>
      <c r="K308" s="363"/>
      <c r="L308" s="363"/>
      <c r="M308" s="363"/>
      <c r="N308" s="363"/>
      <c r="O308" s="363"/>
      <c r="P308" s="363"/>
    </row>
    <row r="309" spans="2:16" s="40" customFormat="1" ht="27" customHeight="1">
      <c r="B309" s="363"/>
      <c r="C309" s="363"/>
      <c r="D309" s="363"/>
      <c r="E309" s="363"/>
      <c r="F309" s="363"/>
      <c r="G309" s="363"/>
      <c r="H309" s="363"/>
      <c r="I309" s="363"/>
      <c r="J309" s="363"/>
      <c r="K309" s="363"/>
      <c r="L309" s="363"/>
      <c r="M309" s="363"/>
      <c r="N309" s="363"/>
      <c r="O309" s="363"/>
      <c r="P309" s="363"/>
    </row>
    <row r="310" spans="2:16" s="40" customFormat="1" ht="11.25" customHeight="1">
      <c r="B310" s="55"/>
      <c r="C310" s="55"/>
      <c r="D310" s="55"/>
      <c r="E310" s="55"/>
      <c r="F310" s="55"/>
      <c r="G310" s="55"/>
      <c r="H310" s="55"/>
      <c r="I310" s="55"/>
      <c r="J310" s="55"/>
      <c r="K310" s="55"/>
      <c r="L310" s="55"/>
      <c r="M310" s="55"/>
      <c r="N310" s="55"/>
      <c r="O310" s="55"/>
      <c r="P310" s="55"/>
    </row>
    <row r="311" spans="1:16" ht="16.5" customHeight="1">
      <c r="A311" s="40" t="s">
        <v>88</v>
      </c>
      <c r="B311" s="405" t="s">
        <v>122</v>
      </c>
      <c r="C311" s="382"/>
      <c r="D311" s="382"/>
      <c r="E311" s="382"/>
      <c r="F311" s="382"/>
      <c r="G311" s="56"/>
      <c r="H311" s="56"/>
      <c r="I311" s="56"/>
      <c r="J311" s="56"/>
      <c r="K311" s="56"/>
      <c r="L311" s="56"/>
      <c r="M311" s="56"/>
      <c r="N311" s="56"/>
      <c r="O311" s="56"/>
      <c r="P311" s="56" t="s">
        <v>124</v>
      </c>
    </row>
    <row r="312" spans="1:16" ht="12.75" customHeight="1">
      <c r="A312" s="40"/>
      <c r="B312" s="56"/>
      <c r="C312" s="279"/>
      <c r="D312" s="279"/>
      <c r="E312" s="279"/>
      <c r="F312" s="279"/>
      <c r="G312" s="56"/>
      <c r="H312" s="56"/>
      <c r="I312" s="56"/>
      <c r="J312" s="56"/>
      <c r="K312" s="56"/>
      <c r="L312" s="56"/>
      <c r="M312" s="56"/>
      <c r="N312" s="56"/>
      <c r="O312" s="56"/>
      <c r="P312" s="56"/>
    </row>
    <row r="313" spans="2:16" ht="21.75" customHeight="1">
      <c r="B313" s="414" t="s">
        <v>390</v>
      </c>
      <c r="C313" s="403"/>
      <c r="D313" s="403"/>
      <c r="E313" s="403"/>
      <c r="F313" s="403"/>
      <c r="G313" s="403"/>
      <c r="H313" s="403"/>
      <c r="I313" s="403"/>
      <c r="J313" s="403"/>
      <c r="K313" s="403"/>
      <c r="L313" s="403"/>
      <c r="M313" s="403"/>
      <c r="N313" s="403"/>
      <c r="O313" s="403"/>
      <c r="P313" s="403"/>
    </row>
    <row r="314" spans="2:16" ht="21.75" customHeight="1">
      <c r="B314" s="403"/>
      <c r="C314" s="403"/>
      <c r="D314" s="403"/>
      <c r="E314" s="403"/>
      <c r="F314" s="403"/>
      <c r="G314" s="403"/>
      <c r="H314" s="403"/>
      <c r="I314" s="403"/>
      <c r="J314" s="403"/>
      <c r="K314" s="403"/>
      <c r="L314" s="403"/>
      <c r="M314" s="403"/>
      <c r="N314" s="403"/>
      <c r="O314" s="403"/>
      <c r="P314" s="403"/>
    </row>
    <row r="315" spans="2:16" ht="21.75" customHeight="1">
      <c r="B315" s="403"/>
      <c r="C315" s="403"/>
      <c r="D315" s="403"/>
      <c r="E315" s="403"/>
      <c r="F315" s="403"/>
      <c r="G315" s="403"/>
      <c r="H315" s="403"/>
      <c r="I315" s="403"/>
      <c r="J315" s="403"/>
      <c r="K315" s="403"/>
      <c r="L315" s="403"/>
      <c r="M315" s="403"/>
      <c r="N315" s="403"/>
      <c r="O315" s="403"/>
      <c r="P315" s="403"/>
    </row>
    <row r="316" spans="2:16" ht="12.75" customHeight="1">
      <c r="B316" s="291"/>
      <c r="C316" s="291"/>
      <c r="D316" s="291"/>
      <c r="E316" s="291"/>
      <c r="F316" s="291"/>
      <c r="G316" s="291"/>
      <c r="H316" s="291"/>
      <c r="I316" s="291"/>
      <c r="J316" s="291"/>
      <c r="K316" s="291"/>
      <c r="L316" s="291"/>
      <c r="M316" s="291"/>
      <c r="N316" s="291"/>
      <c r="O316" s="291"/>
      <c r="P316" s="291"/>
    </row>
    <row r="317" spans="1:13" s="40" customFormat="1" ht="15.75" customHeight="1">
      <c r="A317" s="40" t="s">
        <v>89</v>
      </c>
      <c r="B317" s="40" t="s">
        <v>99</v>
      </c>
      <c r="G317" s="41"/>
      <c r="H317" s="41"/>
      <c r="I317" s="41"/>
      <c r="J317" s="61"/>
      <c r="K317" s="61"/>
      <c r="L317" s="62"/>
      <c r="M317" s="62"/>
    </row>
    <row r="318" ht="10.5" customHeight="1"/>
    <row r="319" spans="2:16" ht="15" customHeight="1">
      <c r="B319" s="381" t="s">
        <v>32</v>
      </c>
      <c r="C319" s="381"/>
      <c r="D319" s="381"/>
      <c r="E319" s="381"/>
      <c r="F319" s="381"/>
      <c r="G319" s="381"/>
      <c r="H319" s="381"/>
      <c r="I319" s="381"/>
      <c r="J319" s="381"/>
      <c r="K319" s="381"/>
      <c r="L319" s="381"/>
      <c r="M319" s="381"/>
      <c r="N319" s="381"/>
      <c r="O319" s="381"/>
      <c r="P319" s="381"/>
    </row>
    <row r="320" spans="2:16" ht="12.75" customHeight="1">
      <c r="B320" s="39"/>
      <c r="C320" s="39"/>
      <c r="D320" s="39"/>
      <c r="E320" s="39"/>
      <c r="F320" s="39"/>
      <c r="G320" s="39"/>
      <c r="H320" s="39"/>
      <c r="I320" s="39"/>
      <c r="J320" s="39"/>
      <c r="K320" s="39"/>
      <c r="L320" s="39"/>
      <c r="M320" s="39"/>
      <c r="N320" s="39"/>
      <c r="O320" s="39"/>
      <c r="P320" s="39"/>
    </row>
    <row r="321" spans="1:13" s="40" customFormat="1" ht="18" customHeight="1">
      <c r="A321" s="40" t="s">
        <v>90</v>
      </c>
      <c r="B321" s="40" t="s">
        <v>123</v>
      </c>
      <c r="G321" s="41"/>
      <c r="H321" s="41"/>
      <c r="I321" s="41"/>
      <c r="J321" s="61"/>
      <c r="K321" s="61"/>
      <c r="L321" s="62"/>
      <c r="M321" s="62"/>
    </row>
    <row r="322" spans="10:16" ht="15.75" customHeight="1">
      <c r="J322" s="41" t="s">
        <v>128</v>
      </c>
      <c r="K322" s="41"/>
      <c r="L322" s="41" t="s">
        <v>365</v>
      </c>
      <c r="M322" s="41"/>
      <c r="N322" s="41" t="s">
        <v>65</v>
      </c>
      <c r="O322" s="41"/>
      <c r="P322" s="41" t="s">
        <v>65</v>
      </c>
    </row>
    <row r="323" spans="10:16" ht="16.5">
      <c r="J323" s="41" t="s">
        <v>116</v>
      </c>
      <c r="K323" s="41"/>
      <c r="L323" s="41" t="s">
        <v>115</v>
      </c>
      <c r="M323" s="41"/>
      <c r="N323" s="41" t="s">
        <v>116</v>
      </c>
      <c r="O323" s="41"/>
      <c r="P323" s="41" t="s">
        <v>365</v>
      </c>
    </row>
    <row r="324" spans="10:16" ht="15.75" customHeight="1">
      <c r="J324" s="41" t="s">
        <v>114</v>
      </c>
      <c r="K324" s="41"/>
      <c r="L324" s="41" t="s">
        <v>107</v>
      </c>
      <c r="M324" s="41"/>
      <c r="N324" s="41" t="s">
        <v>114</v>
      </c>
      <c r="O324" s="41"/>
      <c r="P324" s="41" t="s">
        <v>113</v>
      </c>
    </row>
    <row r="325" spans="10:16" ht="15.75" customHeight="1">
      <c r="J325" s="41" t="s">
        <v>359</v>
      </c>
      <c r="K325" s="41"/>
      <c r="L325" s="41" t="s">
        <v>359</v>
      </c>
      <c r="M325" s="41"/>
      <c r="N325" s="41" t="s">
        <v>228</v>
      </c>
      <c r="O325" s="41"/>
      <c r="P325" s="41" t="s">
        <v>228</v>
      </c>
    </row>
    <row r="326" spans="10:16" ht="15.75" customHeight="1">
      <c r="J326" s="62" t="s">
        <v>45</v>
      </c>
      <c r="K326" s="62"/>
      <c r="L326" s="62" t="s">
        <v>45</v>
      </c>
      <c r="M326" s="62"/>
      <c r="N326" s="62" t="s">
        <v>45</v>
      </c>
      <c r="O326" s="62"/>
      <c r="P326" s="62" t="s">
        <v>45</v>
      </c>
    </row>
    <row r="327" spans="10:16" ht="7.5" customHeight="1">
      <c r="J327" s="62"/>
      <c r="K327" s="62"/>
      <c r="L327" s="62"/>
      <c r="N327" s="25"/>
      <c r="O327" s="25"/>
      <c r="P327" s="25"/>
    </row>
    <row r="328" spans="2:16" ht="15.75" customHeight="1">
      <c r="B328" s="44" t="s">
        <v>255</v>
      </c>
      <c r="J328" s="351">
        <f>'Income Statement'!E22</f>
        <v>-15352</v>
      </c>
      <c r="K328" s="62"/>
      <c r="L328" s="351">
        <f>'Income Statement'!I22</f>
        <v>-19790</v>
      </c>
      <c r="M328" s="62"/>
      <c r="N328" s="351">
        <f>'Income Statement'!G22</f>
        <v>-25898</v>
      </c>
      <c r="O328" s="62"/>
      <c r="P328" s="351">
        <f>'Income Statement'!K22</f>
        <v>-38511</v>
      </c>
    </row>
    <row r="329" spans="10:16" ht="7.5" customHeight="1">
      <c r="J329" s="352"/>
      <c r="K329" s="352"/>
      <c r="L329" s="352"/>
      <c r="M329" s="352"/>
      <c r="N329" s="352"/>
      <c r="O329" s="352"/>
      <c r="P329" s="352"/>
    </row>
    <row r="330" spans="2:16" ht="15.75" customHeight="1">
      <c r="B330" s="44" t="s">
        <v>33</v>
      </c>
      <c r="J330" s="26">
        <v>212</v>
      </c>
      <c r="K330" s="341"/>
      <c r="L330" s="341">
        <f>'[2]B5'!$O$8</f>
        <v>310.57426</v>
      </c>
      <c r="N330" s="28">
        <v>-70</v>
      </c>
      <c r="O330" s="28"/>
      <c r="P330" s="353">
        <v>14</v>
      </c>
    </row>
    <row r="331" spans="2:16" ht="15.75" customHeight="1">
      <c r="B331" s="44" t="s">
        <v>34</v>
      </c>
      <c r="J331" s="354">
        <v>139</v>
      </c>
      <c r="K331" s="26"/>
      <c r="L331" s="354">
        <f>'[2]B5'!$O$17</f>
        <v>668</v>
      </c>
      <c r="N331" s="355">
        <v>18</v>
      </c>
      <c r="O331" s="28"/>
      <c r="P331" s="355">
        <v>99</v>
      </c>
    </row>
    <row r="332" spans="10:16" ht="15.75" customHeight="1">
      <c r="J332" s="26">
        <f>SUM(J330:J331)</f>
        <v>351</v>
      </c>
      <c r="K332" s="26"/>
      <c r="L332" s="26">
        <f>SUM(L330:L331)</f>
        <v>978.57426</v>
      </c>
      <c r="N332" s="26">
        <f>SUM(N330:N331)</f>
        <v>-52</v>
      </c>
      <c r="O332" s="28"/>
      <c r="P332" s="26">
        <f>SUM(P330:P331)</f>
        <v>113</v>
      </c>
    </row>
    <row r="333" spans="2:16" ht="15.75" customHeight="1">
      <c r="B333" s="44" t="s">
        <v>343</v>
      </c>
      <c r="J333" s="26">
        <v>0</v>
      </c>
      <c r="K333" s="26"/>
      <c r="L333" s="26">
        <v>0</v>
      </c>
      <c r="N333" s="28">
        <v>15</v>
      </c>
      <c r="O333" s="28"/>
      <c r="P333" s="28">
        <v>0</v>
      </c>
    </row>
    <row r="334" spans="2:16" ht="15.75" customHeight="1">
      <c r="B334" s="44" t="s">
        <v>344</v>
      </c>
      <c r="J334" s="26">
        <v>0</v>
      </c>
      <c r="K334" s="26"/>
      <c r="L334" s="26">
        <v>0</v>
      </c>
      <c r="N334" s="28">
        <v>-82</v>
      </c>
      <c r="O334" s="28"/>
      <c r="P334" s="28">
        <v>-116</v>
      </c>
    </row>
    <row r="335" spans="2:16" ht="15.75" customHeight="1">
      <c r="B335" s="44" t="s">
        <v>353</v>
      </c>
      <c r="J335" s="26">
        <f>'[2]B5'!$O$50</f>
        <v>-88.95149</v>
      </c>
      <c r="K335" s="26"/>
      <c r="L335" s="26">
        <v>0</v>
      </c>
      <c r="N335" s="28">
        <v>0</v>
      </c>
      <c r="O335" s="28"/>
      <c r="P335" s="28">
        <v>0</v>
      </c>
    </row>
    <row r="336" spans="2:16" ht="15.75" customHeight="1">
      <c r="B336" s="44" t="s">
        <v>3</v>
      </c>
      <c r="J336" s="26">
        <v>196</v>
      </c>
      <c r="K336" s="26"/>
      <c r="L336" s="26">
        <v>196</v>
      </c>
      <c r="N336" s="28">
        <v>200</v>
      </c>
      <c r="O336" s="28"/>
      <c r="P336" s="28">
        <v>200</v>
      </c>
    </row>
    <row r="337" spans="2:16" ht="15.75" customHeight="1">
      <c r="B337" s="44" t="s">
        <v>370</v>
      </c>
      <c r="J337" s="26">
        <v>-44</v>
      </c>
      <c r="K337" s="26"/>
      <c r="L337" s="26">
        <v>-44</v>
      </c>
      <c r="N337" s="28"/>
      <c r="O337" s="28"/>
      <c r="P337" s="28"/>
    </row>
    <row r="338" spans="2:16" ht="15.75" customHeight="1">
      <c r="B338" s="44" t="s">
        <v>388</v>
      </c>
      <c r="J338" s="26">
        <v>-280</v>
      </c>
      <c r="K338" s="26"/>
      <c r="L338" s="26">
        <v>-280</v>
      </c>
      <c r="N338" s="28"/>
      <c r="O338" s="28"/>
      <c r="P338" s="28"/>
    </row>
    <row r="339" spans="10:16" ht="16.5" customHeight="1" thickBot="1">
      <c r="J339" s="356">
        <f>SUM(J332:J338)</f>
        <v>134.04850999999996</v>
      </c>
      <c r="K339" s="357"/>
      <c r="L339" s="358">
        <f>SUM(L332:L338)</f>
        <v>850.5742599999999</v>
      </c>
      <c r="M339" s="62"/>
      <c r="N339" s="356">
        <f>SUM(N332:N336)</f>
        <v>81</v>
      </c>
      <c r="O339" s="359"/>
      <c r="P339" s="358">
        <f>SUM(P332:P336)</f>
        <v>197</v>
      </c>
    </row>
    <row r="340" ht="17.25" customHeight="1" thickTop="1"/>
    <row r="341" ht="17.25" customHeight="1"/>
    <row r="342" spans="2:18" ht="15" customHeight="1">
      <c r="B342" s="403" t="s">
        <v>352</v>
      </c>
      <c r="C342" s="403"/>
      <c r="D342" s="403"/>
      <c r="E342" s="403"/>
      <c r="F342" s="403"/>
      <c r="G342" s="403"/>
      <c r="H342" s="403"/>
      <c r="I342" s="403"/>
      <c r="J342" s="403"/>
      <c r="K342" s="403"/>
      <c r="L342" s="403"/>
      <c r="M342" s="403"/>
      <c r="N342" s="403"/>
      <c r="O342" s="403"/>
      <c r="P342" s="403"/>
      <c r="Q342" s="245"/>
      <c r="R342" s="28"/>
    </row>
    <row r="343" spans="2:18" ht="16.5" customHeight="1">
      <c r="B343" s="403"/>
      <c r="C343" s="403"/>
      <c r="D343" s="403"/>
      <c r="E343" s="403"/>
      <c r="F343" s="403"/>
      <c r="G343" s="403"/>
      <c r="H343" s="403"/>
      <c r="I343" s="403"/>
      <c r="J343" s="403"/>
      <c r="K343" s="403"/>
      <c r="L343" s="403"/>
      <c r="M343" s="403"/>
      <c r="N343" s="403"/>
      <c r="O343" s="403"/>
      <c r="P343" s="403"/>
      <c r="Q343" s="245"/>
      <c r="R343" s="28"/>
    </row>
    <row r="344" spans="2:18" ht="12.75" customHeight="1">
      <c r="B344" s="403" t="s">
        <v>18</v>
      </c>
      <c r="C344" s="370"/>
      <c r="D344" s="370"/>
      <c r="E344" s="370"/>
      <c r="F344" s="370"/>
      <c r="G344" s="370"/>
      <c r="H344" s="370"/>
      <c r="I344" s="370"/>
      <c r="J344" s="370"/>
      <c r="K344" s="370"/>
      <c r="L344" s="370"/>
      <c r="M344" s="370"/>
      <c r="N344" s="370"/>
      <c r="O344" s="370"/>
      <c r="P344" s="370"/>
      <c r="Q344" s="245"/>
      <c r="R344" s="28"/>
    </row>
    <row r="345" spans="2:18" ht="16.5" customHeight="1">
      <c r="B345" s="370"/>
      <c r="C345" s="370"/>
      <c r="D345" s="370"/>
      <c r="E345" s="370"/>
      <c r="F345" s="370"/>
      <c r="G345" s="370"/>
      <c r="H345" s="370"/>
      <c r="I345" s="370"/>
      <c r="J345" s="370"/>
      <c r="K345" s="370"/>
      <c r="L345" s="370"/>
      <c r="M345" s="370"/>
      <c r="N345" s="370"/>
      <c r="O345" s="370"/>
      <c r="P345" s="370"/>
      <c r="Q345" s="245"/>
      <c r="R345" s="28"/>
    </row>
    <row r="346" spans="2:18" ht="18" customHeight="1">
      <c r="B346" s="283"/>
      <c r="C346" s="283"/>
      <c r="D346" s="283"/>
      <c r="E346" s="283"/>
      <c r="F346" s="283"/>
      <c r="G346" s="283"/>
      <c r="H346" s="283"/>
      <c r="I346" s="283"/>
      <c r="J346" s="283"/>
      <c r="K346" s="283"/>
      <c r="L346" s="283"/>
      <c r="M346" s="283"/>
      <c r="N346" s="283"/>
      <c r="O346" s="283"/>
      <c r="P346" s="283"/>
      <c r="Q346" s="245"/>
      <c r="R346" s="28"/>
    </row>
    <row r="347" spans="1:13" s="40" customFormat="1" ht="17.25" customHeight="1">
      <c r="A347" s="40" t="s">
        <v>91</v>
      </c>
      <c r="B347" s="40" t="s">
        <v>35</v>
      </c>
      <c r="G347" s="41"/>
      <c r="H347" s="41"/>
      <c r="I347" s="41"/>
      <c r="J347" s="61"/>
      <c r="K347" s="61"/>
      <c r="L347" s="62"/>
      <c r="M347" s="62"/>
    </row>
    <row r="348" ht="7.5" customHeight="1"/>
    <row r="349" spans="2:16" ht="14.25" customHeight="1">
      <c r="B349" s="381" t="s">
        <v>328</v>
      </c>
      <c r="C349" s="382"/>
      <c r="D349" s="382"/>
      <c r="E349" s="382"/>
      <c r="F349" s="382"/>
      <c r="G349" s="382"/>
      <c r="H349" s="382"/>
      <c r="I349" s="382"/>
      <c r="J349" s="382"/>
      <c r="K349" s="382"/>
      <c r="L349" s="382"/>
      <c r="M349" s="382"/>
      <c r="N349" s="382"/>
      <c r="O349" s="382"/>
      <c r="P349" s="382"/>
    </row>
    <row r="350" spans="2:16" ht="16.5" customHeight="1">
      <c r="B350" s="382"/>
      <c r="C350" s="382"/>
      <c r="D350" s="382"/>
      <c r="E350" s="382"/>
      <c r="F350" s="382"/>
      <c r="G350" s="382"/>
      <c r="H350" s="382"/>
      <c r="I350" s="382"/>
      <c r="J350" s="382"/>
      <c r="K350" s="382"/>
      <c r="L350" s="382"/>
      <c r="M350" s="382"/>
      <c r="N350" s="382"/>
      <c r="O350" s="382"/>
      <c r="P350" s="382"/>
    </row>
    <row r="351" ht="7.5" customHeight="1"/>
    <row r="352" spans="2:16" ht="16.5" customHeight="1">
      <c r="B352" s="413" t="s">
        <v>36</v>
      </c>
      <c r="C352" s="413"/>
      <c r="D352" s="413"/>
      <c r="E352" s="413"/>
      <c r="F352" s="413"/>
      <c r="G352" s="413"/>
      <c r="H352" s="413"/>
      <c r="I352" s="413"/>
      <c r="J352" s="413"/>
      <c r="K352" s="413"/>
      <c r="L352" s="413"/>
      <c r="M352" s="413"/>
      <c r="N352" s="413"/>
      <c r="O352" s="413"/>
      <c r="P352" s="413"/>
    </row>
    <row r="353" spans="2:16" ht="15" customHeight="1">
      <c r="B353" s="69"/>
      <c r="C353" s="69"/>
      <c r="D353" s="69"/>
      <c r="E353" s="69"/>
      <c r="F353" s="69"/>
      <c r="G353" s="69"/>
      <c r="H353" s="69"/>
      <c r="I353" s="69"/>
      <c r="J353" s="69"/>
      <c r="K353" s="69"/>
      <c r="L353" s="69"/>
      <c r="M353" s="69"/>
      <c r="N353" s="404" t="s">
        <v>198</v>
      </c>
      <c r="O353" s="59"/>
      <c r="P353" s="404" t="s">
        <v>199</v>
      </c>
    </row>
    <row r="354" spans="2:16" ht="27" customHeight="1">
      <c r="B354" s="69"/>
      <c r="C354" s="69"/>
      <c r="D354" s="69"/>
      <c r="E354" s="69"/>
      <c r="F354" s="69"/>
      <c r="G354" s="69"/>
      <c r="H354" s="69"/>
      <c r="I354" s="69"/>
      <c r="J354" s="69"/>
      <c r="K354" s="69"/>
      <c r="L354" s="69"/>
      <c r="M354" s="69"/>
      <c r="N354" s="404"/>
      <c r="O354" s="56"/>
      <c r="P354" s="404"/>
    </row>
    <row r="355" spans="2:16" ht="16.5" customHeight="1">
      <c r="B355" s="69"/>
      <c r="C355" s="69"/>
      <c r="D355" s="69"/>
      <c r="E355" s="69"/>
      <c r="F355" s="69"/>
      <c r="G355" s="69"/>
      <c r="H355" s="69"/>
      <c r="I355" s="69"/>
      <c r="J355" s="69"/>
      <c r="K355" s="69"/>
      <c r="L355" s="69"/>
      <c r="M355" s="69"/>
      <c r="N355" s="41" t="s">
        <v>359</v>
      </c>
      <c r="O355" s="41"/>
      <c r="P355" s="41" t="s">
        <v>359</v>
      </c>
    </row>
    <row r="356" spans="2:16" ht="16.5" customHeight="1">
      <c r="B356" s="69"/>
      <c r="C356" s="69"/>
      <c r="D356" s="69"/>
      <c r="E356" s="69"/>
      <c r="F356" s="69"/>
      <c r="G356" s="69"/>
      <c r="H356" s="69"/>
      <c r="I356" s="69"/>
      <c r="J356" s="69"/>
      <c r="K356" s="69"/>
      <c r="L356" s="69"/>
      <c r="M356" s="69"/>
      <c r="N356" s="59" t="s">
        <v>153</v>
      </c>
      <c r="O356" s="41"/>
      <c r="P356" s="59" t="s">
        <v>153</v>
      </c>
    </row>
    <row r="357" spans="2:16" ht="16.5" customHeight="1">
      <c r="B357" s="69"/>
      <c r="C357" s="69"/>
      <c r="D357" s="69"/>
      <c r="E357" s="69"/>
      <c r="F357" s="69"/>
      <c r="G357" s="69"/>
      <c r="H357" s="69"/>
      <c r="I357" s="69"/>
      <c r="J357" s="69"/>
      <c r="K357" s="69"/>
      <c r="L357" s="69"/>
      <c r="M357" s="69"/>
      <c r="N357" s="62" t="s">
        <v>45</v>
      </c>
      <c r="O357" s="59"/>
      <c r="P357" s="62" t="s">
        <v>45</v>
      </c>
    </row>
    <row r="358" spans="2:16" ht="16.5" customHeight="1">
      <c r="B358" s="401" t="s">
        <v>221</v>
      </c>
      <c r="C358" s="401"/>
      <c r="D358" s="401"/>
      <c r="E358" s="401"/>
      <c r="F358" s="401"/>
      <c r="G358" s="402"/>
      <c r="H358" s="402"/>
      <c r="I358" s="69"/>
      <c r="J358" s="69"/>
      <c r="K358" s="69"/>
      <c r="L358" s="69"/>
      <c r="M358" s="69"/>
      <c r="N358" s="273"/>
      <c r="O358" s="69"/>
      <c r="P358" s="69"/>
    </row>
    <row r="359" spans="2:17" ht="16.5" customHeight="1">
      <c r="B359" s="413" t="s">
        <v>219</v>
      </c>
      <c r="C359" s="413"/>
      <c r="D359" s="413"/>
      <c r="E359" s="413"/>
      <c r="F359" s="413"/>
      <c r="G359" s="69"/>
      <c r="H359" s="69"/>
      <c r="I359" s="69"/>
      <c r="J359" s="69"/>
      <c r="K359" s="69"/>
      <c r="L359" s="69"/>
      <c r="M359" s="69"/>
      <c r="N359" s="319">
        <v>232</v>
      </c>
      <c r="O359" s="69"/>
      <c r="P359" s="319">
        <v>14202</v>
      </c>
      <c r="Q359" s="319" t="s">
        <v>124</v>
      </c>
    </row>
    <row r="360" spans="2:17" ht="16.5" customHeight="1">
      <c r="B360" s="413" t="s">
        <v>220</v>
      </c>
      <c r="C360" s="413"/>
      <c r="D360" s="413"/>
      <c r="E360" s="413"/>
      <c r="F360" s="413"/>
      <c r="G360" s="69"/>
      <c r="H360" s="69"/>
      <c r="I360" s="69"/>
      <c r="J360" s="69"/>
      <c r="K360" s="69"/>
      <c r="L360" s="69"/>
      <c r="M360" s="69"/>
      <c r="N360" s="320">
        <v>-114</v>
      </c>
      <c r="O360" s="349"/>
      <c r="P360" s="320">
        <v>-13392</v>
      </c>
      <c r="Q360" s="320" t="s">
        <v>124</v>
      </c>
    </row>
    <row r="361" spans="2:17" ht="15.75" customHeight="1" thickBot="1">
      <c r="B361" s="413" t="s">
        <v>378</v>
      </c>
      <c r="C361" s="413"/>
      <c r="D361" s="413"/>
      <c r="E361" s="413"/>
      <c r="F361" s="413"/>
      <c r="N361" s="350">
        <f>SUM(N359:N360)</f>
        <v>118</v>
      </c>
      <c r="O361" s="274"/>
      <c r="P361" s="350">
        <f>SUM(P359:P360)</f>
        <v>810</v>
      </c>
      <c r="Q361" s="320" t="s">
        <v>124</v>
      </c>
    </row>
    <row r="362" spans="2:16" ht="15.75" customHeight="1" thickTop="1">
      <c r="B362" s="69"/>
      <c r="C362" s="69"/>
      <c r="D362" s="69"/>
      <c r="E362" s="69"/>
      <c r="F362" s="69"/>
      <c r="N362" s="28"/>
      <c r="O362" s="274"/>
      <c r="P362" s="28"/>
    </row>
    <row r="363" spans="1:16" s="40" customFormat="1" ht="15" customHeight="1">
      <c r="A363" s="40" t="s">
        <v>92</v>
      </c>
      <c r="B363" s="40" t="s">
        <v>224</v>
      </c>
      <c r="G363" s="41"/>
      <c r="H363" s="41"/>
      <c r="I363" s="41"/>
      <c r="J363" s="61"/>
      <c r="K363" s="61"/>
      <c r="L363" s="62"/>
      <c r="M363" s="62"/>
      <c r="N363" s="102"/>
      <c r="P363" s="41"/>
    </row>
    <row r="364" spans="7:16" s="40" customFormat="1" ht="7.5" customHeight="1">
      <c r="G364" s="41"/>
      <c r="H364" s="41"/>
      <c r="I364" s="41"/>
      <c r="J364" s="61"/>
      <c r="K364" s="61"/>
      <c r="L364" s="62"/>
      <c r="M364" s="62"/>
      <c r="N364" s="102"/>
      <c r="P364" s="41"/>
    </row>
    <row r="365" spans="2:16" s="40" customFormat="1" ht="16.5" customHeight="1">
      <c r="B365" s="381" t="s">
        <v>8</v>
      </c>
      <c r="C365" s="382"/>
      <c r="D365" s="382"/>
      <c r="E365" s="382"/>
      <c r="F365" s="382"/>
      <c r="G365" s="382"/>
      <c r="H365" s="382"/>
      <c r="I365" s="382"/>
      <c r="J365" s="382"/>
      <c r="K365" s="382"/>
      <c r="L365" s="382"/>
      <c r="M365" s="382"/>
      <c r="N365" s="382"/>
      <c r="O365" s="382"/>
      <c r="P365" s="382"/>
    </row>
    <row r="366" spans="2:16" s="40" customFormat="1" ht="17.25" customHeight="1">
      <c r="B366" s="382"/>
      <c r="C366" s="382"/>
      <c r="D366" s="382"/>
      <c r="E366" s="382"/>
      <c r="F366" s="382"/>
      <c r="G366" s="382"/>
      <c r="H366" s="382"/>
      <c r="I366" s="382"/>
      <c r="J366" s="382"/>
      <c r="K366" s="382"/>
      <c r="L366" s="382"/>
      <c r="M366" s="382"/>
      <c r="N366" s="382"/>
      <c r="O366" s="382"/>
      <c r="P366" s="382"/>
    </row>
    <row r="367" spans="2:16" s="40" customFormat="1" ht="15" customHeight="1">
      <c r="B367" s="413" t="s">
        <v>37</v>
      </c>
      <c r="C367" s="413"/>
      <c r="D367" s="413"/>
      <c r="E367" s="413"/>
      <c r="F367" s="413"/>
      <c r="G367" s="413"/>
      <c r="H367" s="413"/>
      <c r="I367" s="413"/>
      <c r="J367" s="413"/>
      <c r="K367" s="413"/>
      <c r="L367" s="62"/>
      <c r="M367" s="62"/>
      <c r="N367" s="102" t="s">
        <v>372</v>
      </c>
      <c r="P367" s="41" t="s">
        <v>372</v>
      </c>
    </row>
    <row r="368" spans="2:16" ht="16.5">
      <c r="B368" s="75"/>
      <c r="C368" s="69"/>
      <c r="D368" s="69"/>
      <c r="E368" s="69"/>
      <c r="F368" s="69"/>
      <c r="G368" s="69"/>
      <c r="H368" s="69"/>
      <c r="I368" s="69"/>
      <c r="J368" s="69"/>
      <c r="K368" s="69"/>
      <c r="L368" s="69"/>
      <c r="M368" s="69"/>
      <c r="N368" s="41" t="s">
        <v>359</v>
      </c>
      <c r="O368" s="69"/>
      <c r="P368" s="41" t="s">
        <v>228</v>
      </c>
    </row>
    <row r="369" spans="2:16" ht="16.5">
      <c r="B369" s="75"/>
      <c r="N369" s="62" t="s">
        <v>45</v>
      </c>
      <c r="P369" s="62" t="s">
        <v>45</v>
      </c>
    </row>
    <row r="370" spans="2:16" ht="16.5">
      <c r="B370" s="75" t="s">
        <v>49</v>
      </c>
      <c r="C370" s="44" t="s">
        <v>105</v>
      </c>
      <c r="N370" s="25">
        <v>29239</v>
      </c>
      <c r="O370" s="25"/>
      <c r="P370" s="25">
        <v>29239</v>
      </c>
    </row>
    <row r="371" spans="2:18" ht="16.5">
      <c r="B371" s="75" t="s">
        <v>103</v>
      </c>
      <c r="C371" s="44" t="s">
        <v>192</v>
      </c>
      <c r="N371" s="25">
        <f>'[2]B7'!$H$8/1000</f>
        <v>4253.089665</v>
      </c>
      <c r="O371" s="25"/>
      <c r="P371" s="25">
        <v>12100</v>
      </c>
      <c r="Q371" s="28" t="s">
        <v>124</v>
      </c>
      <c r="R371" s="28" t="s">
        <v>124</v>
      </c>
    </row>
    <row r="372" spans="2:18" ht="16.5">
      <c r="B372" s="75" t="s">
        <v>104</v>
      </c>
      <c r="C372" s="44" t="s">
        <v>106</v>
      </c>
      <c r="N372" s="25">
        <f>'[2]B7'!$L$8/1000</f>
        <v>3866.44515</v>
      </c>
      <c r="O372" s="25"/>
      <c r="P372" s="25">
        <v>4382</v>
      </c>
      <c r="R372" s="28" t="s">
        <v>124</v>
      </c>
    </row>
    <row r="373" spans="2:16" ht="11.25" customHeight="1">
      <c r="B373" s="75"/>
      <c r="N373" s="25" t="s">
        <v>124</v>
      </c>
      <c r="O373" s="25"/>
      <c r="P373" s="25"/>
    </row>
    <row r="374" spans="1:13" s="40" customFormat="1" ht="14.25">
      <c r="A374" s="40" t="s">
        <v>93</v>
      </c>
      <c r="B374" s="40" t="s">
        <v>38</v>
      </c>
      <c r="G374" s="41"/>
      <c r="H374" s="41"/>
      <c r="I374" s="41"/>
      <c r="J374" s="105"/>
      <c r="K374" s="61"/>
      <c r="L374" s="62"/>
      <c r="M374" s="62"/>
    </row>
    <row r="375" spans="7:13" s="40" customFormat="1" ht="14.25">
      <c r="G375" s="41"/>
      <c r="H375" s="41"/>
      <c r="I375" s="41"/>
      <c r="J375" s="105"/>
      <c r="K375" s="61"/>
      <c r="L375" s="62"/>
      <c r="M375" s="62"/>
    </row>
    <row r="376" spans="2:16" ht="14.25" customHeight="1">
      <c r="B376" s="44" t="s">
        <v>46</v>
      </c>
      <c r="C376" s="371" t="s">
        <v>9</v>
      </c>
      <c r="D376" s="400"/>
      <c r="E376" s="400"/>
      <c r="F376" s="400"/>
      <c r="G376" s="400"/>
      <c r="H376" s="400"/>
      <c r="I376" s="400"/>
      <c r="J376" s="400"/>
      <c r="K376" s="400"/>
      <c r="L376" s="400"/>
      <c r="M376" s="400"/>
      <c r="N376" s="400"/>
      <c r="O376" s="400"/>
      <c r="P376" s="400"/>
    </row>
    <row r="377" spans="3:16" ht="16.5" customHeight="1">
      <c r="C377" s="400"/>
      <c r="D377" s="400"/>
      <c r="E377" s="400"/>
      <c r="F377" s="400"/>
      <c r="G377" s="400"/>
      <c r="H377" s="400"/>
      <c r="I377" s="400"/>
      <c r="J377" s="400"/>
      <c r="K377" s="400"/>
      <c r="L377" s="400"/>
      <c r="M377" s="400"/>
      <c r="N377" s="400"/>
      <c r="O377" s="400"/>
      <c r="P377" s="400"/>
    </row>
    <row r="378" spans="2:16" ht="9" customHeight="1">
      <c r="B378" s="300"/>
      <c r="C378" s="300"/>
      <c r="D378" s="300"/>
      <c r="E378" s="300"/>
      <c r="F378" s="300"/>
      <c r="G378" s="300"/>
      <c r="H378" s="300"/>
      <c r="I378" s="300"/>
      <c r="J378" s="300"/>
      <c r="K378" s="300"/>
      <c r="L378" s="300"/>
      <c r="M378" s="300"/>
      <c r="N378" s="300"/>
      <c r="O378" s="300"/>
      <c r="P378" s="300"/>
    </row>
    <row r="379" ht="15.75" customHeight="1">
      <c r="C379" s="44" t="s">
        <v>10</v>
      </c>
    </row>
    <row r="380" spans="10:14" ht="15.75" customHeight="1">
      <c r="J380" s="441" t="s">
        <v>11</v>
      </c>
      <c r="L380" s="365" t="s">
        <v>12</v>
      </c>
      <c r="N380" s="440" t="s">
        <v>13</v>
      </c>
    </row>
    <row r="381" spans="10:14" ht="15" customHeight="1">
      <c r="J381" s="441"/>
      <c r="L381" s="365"/>
      <c r="N381" s="440"/>
    </row>
    <row r="382" spans="10:14" ht="16.5" customHeight="1">
      <c r="J382" s="442"/>
      <c r="L382" s="365"/>
      <c r="N382" s="440"/>
    </row>
    <row r="383" spans="2:14" ht="16.5" customHeight="1">
      <c r="B383" s="44" t="s">
        <v>124</v>
      </c>
      <c r="J383" s="45" t="s">
        <v>45</v>
      </c>
      <c r="K383" s="45"/>
      <c r="L383" s="45" t="s">
        <v>45</v>
      </c>
      <c r="N383" s="45" t="s">
        <v>45</v>
      </c>
    </row>
    <row r="384" spans="2:14" ht="14.25" customHeight="1">
      <c r="B384" s="44" t="s">
        <v>124</v>
      </c>
      <c r="C384" s="44" t="s">
        <v>371</v>
      </c>
      <c r="J384" s="26">
        <v>5050</v>
      </c>
      <c r="L384" s="26">
        <f>5200-127</f>
        <v>5073</v>
      </c>
      <c r="N384" s="28">
        <f>J384-L384</f>
        <v>-23</v>
      </c>
    </row>
    <row r="385" spans="3:14" ht="14.25" customHeight="1">
      <c r="C385" s="44" t="s">
        <v>14</v>
      </c>
      <c r="J385" s="26">
        <v>150</v>
      </c>
      <c r="L385" s="26">
        <v>127</v>
      </c>
      <c r="N385" s="28">
        <f>J385-L385</f>
        <v>23</v>
      </c>
    </row>
    <row r="386" spans="10:14" ht="14.25" customHeight="1">
      <c r="J386" s="314">
        <f>SUM(J384:J385)</f>
        <v>5200</v>
      </c>
      <c r="L386" s="314">
        <f>SUM(L384:L385)</f>
        <v>5200</v>
      </c>
      <c r="N386" s="314">
        <f>SUM(N384:N385)</f>
        <v>0</v>
      </c>
    </row>
    <row r="387" spans="10:14" ht="14.25" customHeight="1">
      <c r="J387" s="26"/>
      <c r="L387" s="26"/>
      <c r="N387" s="26"/>
    </row>
    <row r="388" spans="3:16" ht="15.75" customHeight="1">
      <c r="C388" s="439" t="s">
        <v>6</v>
      </c>
      <c r="D388" s="364"/>
      <c r="E388" s="364"/>
      <c r="F388" s="364"/>
      <c r="G388" s="364"/>
      <c r="H388" s="364"/>
      <c r="I388" s="364"/>
      <c r="J388" s="364"/>
      <c r="K388" s="364"/>
      <c r="L388" s="364"/>
      <c r="M388" s="364"/>
      <c r="N388" s="364"/>
      <c r="O388" s="364"/>
      <c r="P388" s="364"/>
    </row>
    <row r="389" spans="3:16" ht="14.25" customHeight="1">
      <c r="C389" s="364"/>
      <c r="D389" s="364"/>
      <c r="E389" s="364"/>
      <c r="F389" s="364"/>
      <c r="G389" s="364"/>
      <c r="H389" s="364"/>
      <c r="I389" s="364"/>
      <c r="J389" s="364"/>
      <c r="K389" s="364"/>
      <c r="L389" s="364"/>
      <c r="M389" s="364"/>
      <c r="N389" s="364"/>
      <c r="O389" s="364"/>
      <c r="P389" s="364"/>
    </row>
    <row r="390" spans="3:16" ht="14.25" customHeight="1">
      <c r="C390" s="303"/>
      <c r="D390" s="303"/>
      <c r="E390" s="303"/>
      <c r="F390" s="303"/>
      <c r="G390" s="303"/>
      <c r="H390" s="303"/>
      <c r="I390" s="303"/>
      <c r="J390" s="303"/>
      <c r="K390" s="303"/>
      <c r="L390" s="303"/>
      <c r="M390" s="303"/>
      <c r="N390" s="303"/>
      <c r="O390" s="303"/>
      <c r="P390" s="303"/>
    </row>
    <row r="391" ht="15.75" customHeight="1"/>
    <row r="392" spans="2:16" ht="16.5" customHeight="1">
      <c r="B392" s="315" t="s">
        <v>48</v>
      </c>
      <c r="C392" s="414" t="s">
        <v>391</v>
      </c>
      <c r="D392" s="403"/>
      <c r="E392" s="403"/>
      <c r="F392" s="403"/>
      <c r="G392" s="403"/>
      <c r="H392" s="403"/>
      <c r="I392" s="403"/>
      <c r="J392" s="403"/>
      <c r="K392" s="403"/>
      <c r="L392" s="403"/>
      <c r="M392" s="403"/>
      <c r="N392" s="403"/>
      <c r="O392" s="403"/>
      <c r="P392" s="403"/>
    </row>
    <row r="393" spans="2:16" ht="16.5" customHeight="1">
      <c r="B393" s="308"/>
      <c r="C393" s="403"/>
      <c r="D393" s="403"/>
      <c r="E393" s="403"/>
      <c r="F393" s="403"/>
      <c r="G393" s="403"/>
      <c r="H393" s="403"/>
      <c r="I393" s="403"/>
      <c r="J393" s="403"/>
      <c r="K393" s="403"/>
      <c r="L393" s="403"/>
      <c r="M393" s="403"/>
      <c r="N393" s="403"/>
      <c r="O393" s="403"/>
      <c r="P393" s="403"/>
    </row>
    <row r="394" spans="2:16" ht="16.5" customHeight="1">
      <c r="B394" s="308"/>
      <c r="C394" s="403"/>
      <c r="D394" s="403"/>
      <c r="E394" s="403"/>
      <c r="F394" s="403"/>
      <c r="G394" s="403"/>
      <c r="H394" s="403"/>
      <c r="I394" s="403"/>
      <c r="J394" s="403"/>
      <c r="K394" s="403"/>
      <c r="L394" s="403"/>
      <c r="M394" s="403"/>
      <c r="N394" s="403"/>
      <c r="O394" s="403"/>
      <c r="P394" s="403"/>
    </row>
    <row r="395" spans="2:16" ht="16.5" customHeight="1">
      <c r="B395" s="308"/>
      <c r="C395" s="403"/>
      <c r="D395" s="403"/>
      <c r="E395" s="403"/>
      <c r="F395" s="403"/>
      <c r="G395" s="403"/>
      <c r="H395" s="403"/>
      <c r="I395" s="403"/>
      <c r="J395" s="403"/>
      <c r="K395" s="403"/>
      <c r="L395" s="403"/>
      <c r="M395" s="403"/>
      <c r="N395" s="403"/>
      <c r="O395" s="403"/>
      <c r="P395" s="403"/>
    </row>
    <row r="396" spans="2:16" ht="16.5" customHeight="1">
      <c r="B396" s="308"/>
      <c r="C396" s="403"/>
      <c r="D396" s="403"/>
      <c r="E396" s="403"/>
      <c r="F396" s="403"/>
      <c r="G396" s="403"/>
      <c r="H396" s="403"/>
      <c r="I396" s="403"/>
      <c r="J396" s="403"/>
      <c r="K396" s="403"/>
      <c r="L396" s="403"/>
      <c r="M396" s="403"/>
      <c r="N396" s="403"/>
      <c r="O396" s="403"/>
      <c r="P396" s="403"/>
    </row>
    <row r="397" spans="2:16" ht="16.5" customHeight="1">
      <c r="B397" s="308"/>
      <c r="C397" s="403"/>
      <c r="D397" s="403"/>
      <c r="E397" s="403"/>
      <c r="F397" s="403"/>
      <c r="G397" s="403"/>
      <c r="H397" s="403"/>
      <c r="I397" s="403"/>
      <c r="J397" s="403"/>
      <c r="K397" s="403"/>
      <c r="L397" s="403"/>
      <c r="M397" s="403"/>
      <c r="N397" s="403"/>
      <c r="O397" s="403"/>
      <c r="P397" s="403"/>
    </row>
    <row r="398" spans="2:16" ht="16.5" customHeight="1">
      <c r="B398" s="308"/>
      <c r="C398" s="403"/>
      <c r="D398" s="403"/>
      <c r="E398" s="403"/>
      <c r="F398" s="403"/>
      <c r="G398" s="403"/>
      <c r="H398" s="403"/>
      <c r="I398" s="403"/>
      <c r="J398" s="403"/>
      <c r="K398" s="403"/>
      <c r="L398" s="403"/>
      <c r="M398" s="403"/>
      <c r="N398" s="403"/>
      <c r="O398" s="403"/>
      <c r="P398" s="403"/>
    </row>
    <row r="399" spans="2:16" ht="16.5" customHeight="1">
      <c r="B399" s="308"/>
      <c r="C399" s="384"/>
      <c r="D399" s="384"/>
      <c r="E399" s="384"/>
      <c r="F399" s="384"/>
      <c r="G399" s="384"/>
      <c r="H399" s="384"/>
      <c r="I399" s="384"/>
      <c r="J399" s="384"/>
      <c r="K399" s="384"/>
      <c r="L399" s="384"/>
      <c r="M399" s="384"/>
      <c r="N399" s="384"/>
      <c r="O399" s="384"/>
      <c r="P399" s="384"/>
    </row>
    <row r="400" spans="2:16" ht="16.5" customHeight="1">
      <c r="B400" s="308"/>
      <c r="C400" s="384"/>
      <c r="D400" s="384"/>
      <c r="E400" s="384"/>
      <c r="F400" s="384"/>
      <c r="G400" s="384"/>
      <c r="H400" s="384"/>
      <c r="I400" s="384"/>
      <c r="J400" s="384"/>
      <c r="K400" s="384"/>
      <c r="L400" s="384"/>
      <c r="M400" s="384"/>
      <c r="N400" s="384"/>
      <c r="O400" s="384"/>
      <c r="P400" s="384"/>
    </row>
    <row r="401" spans="2:16" ht="16.5" customHeight="1">
      <c r="B401" s="308"/>
      <c r="C401" s="384"/>
      <c r="D401" s="384"/>
      <c r="E401" s="384"/>
      <c r="F401" s="384"/>
      <c r="G401" s="384"/>
      <c r="H401" s="384"/>
      <c r="I401" s="384"/>
      <c r="J401" s="384"/>
      <c r="K401" s="384"/>
      <c r="L401" s="384"/>
      <c r="M401" s="384"/>
      <c r="N401" s="384"/>
      <c r="O401" s="384"/>
      <c r="P401" s="384"/>
    </row>
    <row r="402" spans="2:16" ht="6" customHeight="1">
      <c r="B402" s="308"/>
      <c r="C402" s="384"/>
      <c r="D402" s="384"/>
      <c r="E402" s="384"/>
      <c r="F402" s="384"/>
      <c r="G402" s="384"/>
      <c r="H402" s="384"/>
      <c r="I402" s="384"/>
      <c r="J402" s="384"/>
      <c r="K402" s="384"/>
      <c r="L402" s="384"/>
      <c r="M402" s="384"/>
      <c r="N402" s="384"/>
      <c r="O402" s="384"/>
      <c r="P402" s="384"/>
    </row>
    <row r="403" spans="2:16" ht="16.5" customHeight="1">
      <c r="B403" s="308"/>
      <c r="C403" s="308"/>
      <c r="D403" s="308"/>
      <c r="E403" s="308"/>
      <c r="F403" s="308"/>
      <c r="G403" s="308"/>
      <c r="H403" s="308"/>
      <c r="I403" s="308"/>
      <c r="J403" s="308"/>
      <c r="K403" s="308"/>
      <c r="L403" s="308"/>
      <c r="M403" s="308"/>
      <c r="N403" s="308"/>
      <c r="O403" s="308"/>
      <c r="P403" s="308"/>
    </row>
    <row r="404" spans="2:16" ht="16.5" customHeight="1">
      <c r="B404" s="308"/>
      <c r="C404" s="44" t="s">
        <v>7</v>
      </c>
      <c r="O404" s="308"/>
      <c r="P404" s="308"/>
    </row>
    <row r="405" spans="2:16" ht="16.5" customHeight="1">
      <c r="B405" s="308"/>
      <c r="J405" s="441" t="s">
        <v>11</v>
      </c>
      <c r="L405" s="365" t="s">
        <v>15</v>
      </c>
      <c r="N405" s="365" t="s">
        <v>12</v>
      </c>
      <c r="O405" s="308"/>
      <c r="P405" s="366" t="s">
        <v>13</v>
      </c>
    </row>
    <row r="406" spans="2:16" ht="16.5" customHeight="1">
      <c r="B406" s="308"/>
      <c r="J406" s="441"/>
      <c r="L406" s="365"/>
      <c r="N406" s="365"/>
      <c r="O406" s="308"/>
      <c r="P406" s="366"/>
    </row>
    <row r="407" spans="2:16" ht="27.75" customHeight="1">
      <c r="B407" s="308"/>
      <c r="J407" s="442"/>
      <c r="L407" s="365"/>
      <c r="N407" s="365"/>
      <c r="O407" s="308"/>
      <c r="P407" s="366"/>
    </row>
    <row r="408" spans="2:16" ht="16.5" customHeight="1">
      <c r="B408" s="308"/>
      <c r="J408" s="45" t="s">
        <v>45</v>
      </c>
      <c r="K408" s="45"/>
      <c r="L408" s="45" t="s">
        <v>45</v>
      </c>
      <c r="N408" s="45" t="s">
        <v>45</v>
      </c>
      <c r="O408" s="308"/>
      <c r="P408" s="308"/>
    </row>
    <row r="409" spans="2:18" ht="16.5" customHeight="1">
      <c r="B409" s="308"/>
      <c r="C409" s="44" t="s">
        <v>371</v>
      </c>
      <c r="J409" s="26">
        <v>39700</v>
      </c>
      <c r="L409" s="26">
        <f>L411-L410</f>
        <v>14700</v>
      </c>
      <c r="N409" s="28">
        <f>L409</f>
        <v>14700</v>
      </c>
      <c r="O409" s="332"/>
      <c r="P409" s="333">
        <f>L409-N409</f>
        <v>0</v>
      </c>
      <c r="Q409" s="321" t="s">
        <v>124</v>
      </c>
      <c r="R409" s="44" t="s">
        <v>124</v>
      </c>
    </row>
    <row r="410" spans="2:18" ht="16.5" customHeight="1">
      <c r="B410" s="308"/>
      <c r="C410" s="44" t="s">
        <v>14</v>
      </c>
      <c r="J410" s="26">
        <v>300</v>
      </c>
      <c r="L410" s="25">
        <v>300</v>
      </c>
      <c r="N410" s="28">
        <v>37</v>
      </c>
      <c r="O410" s="332"/>
      <c r="P410" s="334">
        <f>L410-N410</f>
        <v>263</v>
      </c>
      <c r="Q410" s="322" t="s">
        <v>124</v>
      </c>
      <c r="R410" s="44" t="s">
        <v>124</v>
      </c>
    </row>
    <row r="411" spans="10:18" ht="15.75" customHeight="1" thickBot="1">
      <c r="J411" s="269">
        <f>SUM(J409:J410)</f>
        <v>40000</v>
      </c>
      <c r="L411" s="316">
        <v>15000</v>
      </c>
      <c r="N411" s="316">
        <f>SUM(N409:N410)</f>
        <v>14737</v>
      </c>
      <c r="P411" s="316">
        <f>SUM(P409:P410)</f>
        <v>263</v>
      </c>
      <c r="Q411" s="323" t="s">
        <v>124</v>
      </c>
      <c r="R411" s="44" t="s">
        <v>124</v>
      </c>
    </row>
    <row r="412" ht="12.75" customHeight="1" thickTop="1"/>
    <row r="413" spans="2:17" ht="16.5" customHeight="1">
      <c r="B413" s="315" t="s">
        <v>245</v>
      </c>
      <c r="C413" s="383" t="s">
        <v>0</v>
      </c>
      <c r="D413" s="384"/>
      <c r="E413" s="384"/>
      <c r="F413" s="384"/>
      <c r="G413" s="384"/>
      <c r="H413" s="384"/>
      <c r="I413" s="384"/>
      <c r="J413" s="384"/>
      <c r="K413" s="384"/>
      <c r="L413" s="384"/>
      <c r="M413" s="384"/>
      <c r="N413" s="384"/>
      <c r="O413" s="384"/>
      <c r="P413" s="384"/>
      <c r="Q413" s="321" t="s">
        <v>124</v>
      </c>
    </row>
    <row r="414" spans="2:16" ht="16.5" customHeight="1">
      <c r="B414" s="308"/>
      <c r="C414" s="384"/>
      <c r="D414" s="384"/>
      <c r="E414" s="384"/>
      <c r="F414" s="384"/>
      <c r="G414" s="384"/>
      <c r="H414" s="384"/>
      <c r="I414" s="384"/>
      <c r="J414" s="384"/>
      <c r="K414" s="384"/>
      <c r="L414" s="384"/>
      <c r="M414" s="384"/>
      <c r="N414" s="384"/>
      <c r="O414" s="384"/>
      <c r="P414" s="384"/>
    </row>
    <row r="415" spans="2:16" ht="16.5" customHeight="1">
      <c r="B415" s="308"/>
      <c r="C415" s="384"/>
      <c r="D415" s="384"/>
      <c r="E415" s="384"/>
      <c r="F415" s="384"/>
      <c r="G415" s="384"/>
      <c r="H415" s="384"/>
      <c r="I415" s="384"/>
      <c r="J415" s="384"/>
      <c r="K415" s="384"/>
      <c r="L415" s="384"/>
      <c r="M415" s="384"/>
      <c r="N415" s="384"/>
      <c r="O415" s="384"/>
      <c r="P415" s="384"/>
    </row>
    <row r="416" spans="2:16" ht="16.5" customHeight="1">
      <c r="B416" s="308"/>
      <c r="C416" s="384"/>
      <c r="D416" s="384"/>
      <c r="E416" s="384"/>
      <c r="F416" s="384"/>
      <c r="G416" s="384"/>
      <c r="H416" s="384"/>
      <c r="I416" s="384"/>
      <c r="J416" s="384"/>
      <c r="K416" s="384"/>
      <c r="L416" s="384"/>
      <c r="M416" s="384"/>
      <c r="N416" s="384"/>
      <c r="O416" s="384"/>
      <c r="P416" s="384"/>
    </row>
    <row r="417" spans="2:16" ht="16.5" customHeight="1">
      <c r="B417" s="308"/>
      <c r="C417" s="384"/>
      <c r="D417" s="384"/>
      <c r="E417" s="384"/>
      <c r="F417" s="384"/>
      <c r="G417" s="384"/>
      <c r="H417" s="384"/>
      <c r="I417" s="384"/>
      <c r="J417" s="384"/>
      <c r="K417" s="384"/>
      <c r="L417" s="384"/>
      <c r="M417" s="384"/>
      <c r="N417" s="384"/>
      <c r="O417" s="384"/>
      <c r="P417" s="384"/>
    </row>
    <row r="418" spans="2:16" ht="16.5" customHeight="1">
      <c r="B418" s="308"/>
      <c r="C418" s="384"/>
      <c r="D418" s="384"/>
      <c r="E418" s="384"/>
      <c r="F418" s="384"/>
      <c r="G418" s="384"/>
      <c r="H418" s="384"/>
      <c r="I418" s="384"/>
      <c r="J418" s="384"/>
      <c r="K418" s="384"/>
      <c r="L418" s="384"/>
      <c r="M418" s="384"/>
      <c r="N418" s="384"/>
      <c r="O418" s="384"/>
      <c r="P418" s="384"/>
    </row>
    <row r="419" spans="2:16" ht="16.5" customHeight="1">
      <c r="B419" s="308"/>
      <c r="C419" s="384"/>
      <c r="D419" s="384"/>
      <c r="E419" s="384"/>
      <c r="F419" s="384"/>
      <c r="G419" s="384"/>
      <c r="H419" s="384"/>
      <c r="I419" s="384"/>
      <c r="J419" s="384"/>
      <c r="K419" s="384"/>
      <c r="L419" s="384"/>
      <c r="M419" s="384"/>
      <c r="N419" s="384"/>
      <c r="O419" s="384"/>
      <c r="P419" s="384"/>
    </row>
    <row r="420" spans="2:16" ht="16.5" customHeight="1">
      <c r="B420" s="308"/>
      <c r="C420" s="381" t="s">
        <v>350</v>
      </c>
      <c r="D420" s="385"/>
      <c r="E420" s="385"/>
      <c r="F420" s="385"/>
      <c r="G420" s="385"/>
      <c r="H420" s="385"/>
      <c r="I420" s="385"/>
      <c r="J420" s="385"/>
      <c r="K420" s="385"/>
      <c r="L420" s="385"/>
      <c r="M420" s="385"/>
      <c r="N420" s="385"/>
      <c r="O420" s="385"/>
      <c r="P420" s="385"/>
    </row>
    <row r="421" spans="2:16" ht="16.5" customHeight="1">
      <c r="B421" s="308"/>
      <c r="C421" s="385"/>
      <c r="D421" s="385"/>
      <c r="E421" s="385"/>
      <c r="F421" s="385"/>
      <c r="G421" s="385"/>
      <c r="H421" s="385"/>
      <c r="I421" s="385"/>
      <c r="J421" s="385"/>
      <c r="K421" s="385"/>
      <c r="L421" s="385"/>
      <c r="M421" s="385"/>
      <c r="N421" s="385"/>
      <c r="O421" s="385"/>
      <c r="P421" s="385"/>
    </row>
    <row r="422" spans="2:16" ht="16.5" customHeight="1">
      <c r="B422" s="308"/>
      <c r="C422" s="362" t="s">
        <v>25</v>
      </c>
      <c r="D422" s="362"/>
      <c r="E422" s="362"/>
      <c r="F422" s="362"/>
      <c r="G422" s="362"/>
      <c r="H422" s="362"/>
      <c r="I422" s="362"/>
      <c r="J422" s="362"/>
      <c r="K422" s="362"/>
      <c r="L422" s="362"/>
      <c r="M422" s="362"/>
      <c r="N422" s="362"/>
      <c r="O422" s="362"/>
      <c r="P422" s="362"/>
    </row>
    <row r="423" spans="2:16" ht="12" customHeight="1">
      <c r="B423" s="308"/>
      <c r="C423" s="317"/>
      <c r="D423" s="317"/>
      <c r="E423" s="317"/>
      <c r="F423" s="317"/>
      <c r="G423" s="317"/>
      <c r="H423" s="317"/>
      <c r="I423" s="317"/>
      <c r="J423" s="317"/>
      <c r="K423" s="317"/>
      <c r="L423" s="317"/>
      <c r="M423" s="317"/>
      <c r="N423" s="317"/>
      <c r="O423" s="317"/>
      <c r="P423" s="317"/>
    </row>
    <row r="424" spans="2:16" ht="16.5" customHeight="1">
      <c r="B424" s="308"/>
      <c r="C424" s="44" t="s">
        <v>7</v>
      </c>
      <c r="O424" s="308"/>
      <c r="P424" s="308"/>
    </row>
    <row r="425" spans="2:16" ht="16.5" customHeight="1">
      <c r="B425" s="308"/>
      <c r="J425" s="441" t="s">
        <v>11</v>
      </c>
      <c r="L425" s="365" t="s">
        <v>15</v>
      </c>
      <c r="N425" s="365" t="s">
        <v>12</v>
      </c>
      <c r="O425" s="332"/>
      <c r="P425" s="366" t="s">
        <v>13</v>
      </c>
    </row>
    <row r="426" spans="2:16" ht="16.5" customHeight="1">
      <c r="B426" s="308"/>
      <c r="J426" s="441"/>
      <c r="L426" s="365"/>
      <c r="N426" s="365"/>
      <c r="O426" s="332"/>
      <c r="P426" s="366"/>
    </row>
    <row r="427" spans="2:16" ht="27.75" customHeight="1">
      <c r="B427" s="308"/>
      <c r="J427" s="451"/>
      <c r="L427" s="365"/>
      <c r="N427" s="365"/>
      <c r="O427" s="332"/>
      <c r="P427" s="366"/>
    </row>
    <row r="428" spans="2:16" ht="16.5" customHeight="1">
      <c r="B428" s="308"/>
      <c r="J428" s="45" t="s">
        <v>45</v>
      </c>
      <c r="K428" s="45"/>
      <c r="L428" s="45" t="s">
        <v>45</v>
      </c>
      <c r="N428" s="45" t="s">
        <v>45</v>
      </c>
      <c r="O428" s="332"/>
      <c r="P428" s="45" t="s">
        <v>45</v>
      </c>
    </row>
    <row r="429" spans="2:18" ht="16.5" customHeight="1">
      <c r="B429" s="308"/>
      <c r="C429" s="44" t="s">
        <v>16</v>
      </c>
      <c r="J429" s="26">
        <v>11000</v>
      </c>
      <c r="L429" s="26">
        <v>50</v>
      </c>
      <c r="N429" s="28">
        <v>50</v>
      </c>
      <c r="O429" s="332"/>
      <c r="P429" s="334">
        <f>L429-N429</f>
        <v>0</v>
      </c>
      <c r="Q429" s="321" t="s">
        <v>124</v>
      </c>
      <c r="R429" s="44" t="s">
        <v>124</v>
      </c>
    </row>
    <row r="430" spans="2:18" ht="16.5" customHeight="1">
      <c r="B430" s="308"/>
      <c r="C430" s="44" t="s">
        <v>14</v>
      </c>
      <c r="J430" s="26">
        <v>300</v>
      </c>
      <c r="L430" s="25">
        <v>300</v>
      </c>
      <c r="N430" s="28">
        <v>90</v>
      </c>
      <c r="O430" s="332"/>
      <c r="P430" s="334">
        <f>L430-N430</f>
        <v>210</v>
      </c>
      <c r="Q430" s="322" t="s">
        <v>124</v>
      </c>
      <c r="R430" s="44" t="s">
        <v>124</v>
      </c>
    </row>
    <row r="431" spans="10:18" ht="15.75" customHeight="1" thickBot="1">
      <c r="J431" s="269">
        <f>SUM(J429:J430)</f>
        <v>11300</v>
      </c>
      <c r="L431" s="316">
        <f>SUM(L429:L430)</f>
        <v>350</v>
      </c>
      <c r="N431" s="316">
        <f>SUM(N429:N430)</f>
        <v>140</v>
      </c>
      <c r="P431" s="316">
        <f>SUM(P429:P430)</f>
        <v>210</v>
      </c>
      <c r="Q431" s="323" t="s">
        <v>124</v>
      </c>
      <c r="R431" s="44" t="s">
        <v>124</v>
      </c>
    </row>
    <row r="432" spans="2:16" ht="13.5" customHeight="1" thickTop="1">
      <c r="B432" s="275"/>
      <c r="C432" s="275"/>
      <c r="D432" s="275"/>
      <c r="E432" s="275"/>
      <c r="F432" s="275"/>
      <c r="G432" s="275"/>
      <c r="H432" s="275"/>
      <c r="I432" s="275"/>
      <c r="J432" s="275"/>
      <c r="K432" s="275"/>
      <c r="L432" s="275"/>
      <c r="M432" s="275"/>
      <c r="N432" s="275"/>
      <c r="O432" s="275"/>
      <c r="P432" s="275"/>
    </row>
    <row r="433" spans="1:13" s="40" customFormat="1" ht="14.25">
      <c r="A433" s="40" t="s">
        <v>94</v>
      </c>
      <c r="B433" s="40" t="s">
        <v>39</v>
      </c>
      <c r="G433" s="41"/>
      <c r="H433" s="41"/>
      <c r="I433" s="41"/>
      <c r="J433" s="61"/>
      <c r="K433" s="61"/>
      <c r="L433" s="62"/>
      <c r="M433" s="62"/>
    </row>
    <row r="434" spans="7:13" s="40" customFormat="1" ht="12" customHeight="1">
      <c r="G434" s="41"/>
      <c r="H434" s="41"/>
      <c r="I434" s="41"/>
      <c r="J434" s="61"/>
      <c r="K434" s="61"/>
      <c r="L434" s="62"/>
      <c r="M434" s="62"/>
    </row>
    <row r="435" spans="2:16" s="40" customFormat="1" ht="16.5" customHeight="1">
      <c r="B435" s="445" t="s">
        <v>366</v>
      </c>
      <c r="C435" s="446"/>
      <c r="D435" s="446"/>
      <c r="E435" s="446"/>
      <c r="F435" s="446"/>
      <c r="G435" s="446"/>
      <c r="H435" s="446"/>
      <c r="I435" s="446"/>
      <c r="J435" s="446"/>
      <c r="K435" s="446"/>
      <c r="L435" s="446"/>
      <c r="M435" s="446"/>
      <c r="N435" s="446"/>
      <c r="O435" s="446"/>
      <c r="P435" s="446"/>
    </row>
    <row r="436" spans="2:16" ht="16.5" customHeight="1">
      <c r="B436" s="446"/>
      <c r="C436" s="446"/>
      <c r="D436" s="446"/>
      <c r="E436" s="446"/>
      <c r="F436" s="446"/>
      <c r="G436" s="446"/>
      <c r="H436" s="446"/>
      <c r="I436" s="446"/>
      <c r="J436" s="446"/>
      <c r="K436" s="446"/>
      <c r="L436" s="446"/>
      <c r="M436" s="446"/>
      <c r="N436" s="446"/>
      <c r="O436" s="446"/>
      <c r="P436" s="446"/>
    </row>
    <row r="437" spans="7:16" ht="16.5">
      <c r="G437" s="75" t="s">
        <v>124</v>
      </c>
      <c r="H437" s="75"/>
      <c r="I437" s="75"/>
      <c r="J437" s="75" t="s">
        <v>124</v>
      </c>
      <c r="K437" s="75"/>
      <c r="L437" s="58" t="s">
        <v>124</v>
      </c>
      <c r="M437" s="58"/>
      <c r="N437" s="41" t="s">
        <v>359</v>
      </c>
      <c r="O437" s="71"/>
      <c r="P437" s="41" t="s">
        <v>228</v>
      </c>
    </row>
    <row r="438" spans="7:16" ht="14.25" customHeight="1">
      <c r="G438" s="75" t="s">
        <v>124</v>
      </c>
      <c r="H438" s="75"/>
      <c r="I438" s="75"/>
      <c r="J438" s="75" t="s">
        <v>124</v>
      </c>
      <c r="K438" s="75"/>
      <c r="L438" s="58"/>
      <c r="M438" s="58"/>
      <c r="N438" s="58" t="s">
        <v>45</v>
      </c>
      <c r="O438" s="71"/>
      <c r="P438" s="58" t="s">
        <v>45</v>
      </c>
    </row>
    <row r="439" spans="2:16" ht="14.25" customHeight="1">
      <c r="B439" s="40" t="s">
        <v>128</v>
      </c>
      <c r="G439" s="44"/>
      <c r="H439" s="44"/>
      <c r="I439" s="44"/>
      <c r="J439" s="76"/>
      <c r="K439" s="44"/>
      <c r="L439" s="76"/>
      <c r="M439" s="76"/>
      <c r="N439" s="76"/>
      <c r="O439" s="76"/>
      <c r="P439" s="76"/>
    </row>
    <row r="440" spans="2:18" ht="15" customHeight="1">
      <c r="B440" s="44" t="s">
        <v>124</v>
      </c>
      <c r="C440" s="44" t="s">
        <v>130</v>
      </c>
      <c r="G440" s="75" t="s">
        <v>124</v>
      </c>
      <c r="H440" s="75"/>
      <c r="I440" s="75"/>
      <c r="J440" s="75" t="s">
        <v>124</v>
      </c>
      <c r="K440" s="76"/>
      <c r="L440" s="75" t="s">
        <v>124</v>
      </c>
      <c r="N440" s="76">
        <v>348</v>
      </c>
      <c r="O440" s="76"/>
      <c r="P440" s="76">
        <f>11468+330+287</f>
        <v>12085</v>
      </c>
      <c r="R440" s="44" t="s">
        <v>124</v>
      </c>
    </row>
    <row r="441" spans="2:16" ht="13.5" customHeight="1">
      <c r="B441" s="44" t="s">
        <v>124</v>
      </c>
      <c r="C441" s="44" t="s">
        <v>129</v>
      </c>
      <c r="G441" s="44"/>
      <c r="H441" s="44"/>
      <c r="I441" s="44"/>
      <c r="J441" s="76"/>
      <c r="K441" s="76"/>
      <c r="L441" s="76"/>
      <c r="N441" s="76">
        <v>28250</v>
      </c>
      <c r="O441" s="76"/>
      <c r="P441" s="76">
        <f>927+2594+1120</f>
        <v>4641</v>
      </c>
    </row>
    <row r="442" spans="7:16" ht="15" customHeight="1">
      <c r="G442" s="75" t="s">
        <v>124</v>
      </c>
      <c r="H442" s="75"/>
      <c r="I442" s="75"/>
      <c r="J442" s="75" t="s">
        <v>124</v>
      </c>
      <c r="K442" s="76"/>
      <c r="L442" s="161"/>
      <c r="M442" s="76"/>
      <c r="N442" s="158">
        <f>SUM(N440:N441)</f>
        <v>28598</v>
      </c>
      <c r="O442" s="76"/>
      <c r="P442" s="158">
        <f>SUM(P440:P441)</f>
        <v>16726</v>
      </c>
    </row>
    <row r="443" spans="2:16" ht="14.25" customHeight="1">
      <c r="B443" s="40" t="s">
        <v>40</v>
      </c>
      <c r="G443" s="44"/>
      <c r="H443" s="44"/>
      <c r="I443" s="44"/>
      <c r="J443" s="76"/>
      <c r="K443" s="76"/>
      <c r="L443" s="76"/>
      <c r="M443" s="76"/>
      <c r="N443" s="76"/>
      <c r="O443" s="76"/>
      <c r="P443" s="76"/>
    </row>
    <row r="444" spans="2:16" ht="15" customHeight="1">
      <c r="B444" s="44" t="s">
        <v>124</v>
      </c>
      <c r="C444" s="44" t="s">
        <v>130</v>
      </c>
      <c r="G444" s="75" t="s">
        <v>124</v>
      </c>
      <c r="H444" s="75"/>
      <c r="I444" s="75"/>
      <c r="J444" s="75" t="s">
        <v>124</v>
      </c>
      <c r="K444" s="76"/>
      <c r="L444" s="75" t="s">
        <v>124</v>
      </c>
      <c r="M444" s="76"/>
      <c r="N444" s="76">
        <f>'[2]B9'!$F$43+1800</f>
        <v>2240.86349</v>
      </c>
      <c r="O444" s="76"/>
      <c r="P444" s="76">
        <v>655</v>
      </c>
    </row>
    <row r="445" spans="2:16" ht="14.25" customHeight="1">
      <c r="B445" s="44" t="s">
        <v>124</v>
      </c>
      <c r="C445" s="44" t="s">
        <v>129</v>
      </c>
      <c r="G445" s="44"/>
      <c r="H445" s="44"/>
      <c r="I445" s="44"/>
      <c r="J445" s="76"/>
      <c r="K445" s="76"/>
      <c r="L445" s="76"/>
      <c r="M445" s="76"/>
      <c r="N445" s="76">
        <f>'[2]B9'!$G$33-1800</f>
        <v>35000</v>
      </c>
      <c r="O445" s="76"/>
      <c r="P445" s="76">
        <v>35000</v>
      </c>
    </row>
    <row r="446" spans="7:18" ht="16.5">
      <c r="G446" s="44"/>
      <c r="H446" s="44"/>
      <c r="I446" s="44"/>
      <c r="J446" s="76"/>
      <c r="K446" s="76"/>
      <c r="L446" s="76"/>
      <c r="M446" s="76"/>
      <c r="N446" s="158">
        <f>N444+N445</f>
        <v>37240.86349</v>
      </c>
      <c r="O446" s="76"/>
      <c r="P446" s="158">
        <f>P444+P445</f>
        <v>35655</v>
      </c>
      <c r="R446" s="28"/>
    </row>
    <row r="447" spans="2:18" ht="17.25" thickBot="1">
      <c r="B447" s="40" t="s">
        <v>112</v>
      </c>
      <c r="G447" s="44"/>
      <c r="H447" s="44"/>
      <c r="I447" s="44"/>
      <c r="J447" s="76"/>
      <c r="K447" s="76">
        <v>0</v>
      </c>
      <c r="L447" s="76"/>
      <c r="M447" s="76">
        <v>0</v>
      </c>
      <c r="N447" s="77">
        <f>N446+N442</f>
        <v>65838.86349</v>
      </c>
      <c r="O447" s="76">
        <v>0</v>
      </c>
      <c r="P447" s="77">
        <f>P446+P442</f>
        <v>52381</v>
      </c>
      <c r="R447" s="28"/>
    </row>
    <row r="448" ht="16.5" customHeight="1" thickTop="1">
      <c r="L448" s="34"/>
    </row>
    <row r="449" spans="1:2" ht="16.5">
      <c r="A449" s="40" t="s">
        <v>95</v>
      </c>
      <c r="B449" s="40" t="s">
        <v>100</v>
      </c>
    </row>
    <row r="450" spans="1:2" ht="11.25" customHeight="1">
      <c r="A450" s="40"/>
      <c r="B450" s="40"/>
    </row>
    <row r="451" spans="1:16" ht="15.75" customHeight="1">
      <c r="A451" s="40"/>
      <c r="B451" s="381" t="s">
        <v>348</v>
      </c>
      <c r="C451" s="424"/>
      <c r="D451" s="424"/>
      <c r="E451" s="424"/>
      <c r="F451" s="424"/>
      <c r="G451" s="424"/>
      <c r="H451" s="424"/>
      <c r="I451" s="424"/>
      <c r="J451" s="424"/>
      <c r="K451" s="424"/>
      <c r="L451" s="424"/>
      <c r="M451" s="424"/>
      <c r="N451" s="424"/>
      <c r="O451" s="424"/>
      <c r="P451" s="424"/>
    </row>
    <row r="452" spans="1:16" ht="15.75" customHeight="1">
      <c r="A452" s="40"/>
      <c r="B452" s="39"/>
      <c r="C452" s="281"/>
      <c r="D452" s="281"/>
      <c r="E452" s="281"/>
      <c r="F452" s="281"/>
      <c r="G452" s="281"/>
      <c r="H452" s="281"/>
      <c r="I452" s="281"/>
      <c r="J452" s="281"/>
      <c r="K452" s="281"/>
      <c r="L452" s="281"/>
      <c r="M452" s="281"/>
      <c r="N452" s="281"/>
      <c r="O452" s="281"/>
      <c r="P452" s="281"/>
    </row>
    <row r="453" spans="1:13" s="40" customFormat="1" ht="15.75" customHeight="1">
      <c r="A453" s="40" t="s">
        <v>96</v>
      </c>
      <c r="B453" s="40" t="s">
        <v>101</v>
      </c>
      <c r="G453" s="41"/>
      <c r="H453" s="41"/>
      <c r="I453" s="41"/>
      <c r="J453" s="61"/>
      <c r="K453" s="61"/>
      <c r="L453" s="62"/>
      <c r="M453" s="62"/>
    </row>
    <row r="454" ht="13.5" customHeight="1"/>
    <row r="455" spans="2:16" ht="15.75" customHeight="1">
      <c r="B455" s="363" t="s">
        <v>5</v>
      </c>
      <c r="C455" s="363"/>
      <c r="D455" s="363"/>
      <c r="E455" s="363"/>
      <c r="F455" s="363"/>
      <c r="G455" s="363"/>
      <c r="H455" s="363"/>
      <c r="I455" s="363"/>
      <c r="J455" s="363"/>
      <c r="K455" s="363"/>
      <c r="L455" s="363"/>
      <c r="M455" s="363"/>
      <c r="N455" s="363"/>
      <c r="O455" s="363"/>
      <c r="P455" s="363"/>
    </row>
    <row r="456" spans="2:16" ht="15.75" customHeight="1">
      <c r="B456" s="363"/>
      <c r="C456" s="363"/>
      <c r="D456" s="363"/>
      <c r="E456" s="363"/>
      <c r="F456" s="363"/>
      <c r="G456" s="363"/>
      <c r="H456" s="363"/>
      <c r="I456" s="363"/>
      <c r="J456" s="363"/>
      <c r="K456" s="363"/>
      <c r="L456" s="363"/>
      <c r="M456" s="363"/>
      <c r="N456" s="363"/>
      <c r="O456" s="363"/>
      <c r="P456" s="363"/>
    </row>
    <row r="457" spans="2:16" ht="16.5">
      <c r="B457" s="364"/>
      <c r="C457" s="364"/>
      <c r="D457" s="364"/>
      <c r="E457" s="364"/>
      <c r="F457" s="364"/>
      <c r="G457" s="364"/>
      <c r="H457" s="364"/>
      <c r="I457" s="364"/>
      <c r="J457" s="364"/>
      <c r="K457" s="364"/>
      <c r="L457" s="364"/>
      <c r="M457" s="364"/>
      <c r="N457" s="364"/>
      <c r="O457" s="364"/>
      <c r="P457" s="364"/>
    </row>
    <row r="458" spans="2:16" ht="16.5">
      <c r="B458" s="68"/>
      <c r="C458" s="68"/>
      <c r="D458" s="68"/>
      <c r="E458" s="68"/>
      <c r="F458" s="68"/>
      <c r="G458" s="78"/>
      <c r="H458" s="78"/>
      <c r="I458" s="78"/>
      <c r="J458" s="79"/>
      <c r="K458" s="79"/>
      <c r="L458" s="80"/>
      <c r="M458" s="80"/>
      <c r="N458" s="68"/>
      <c r="O458" s="68"/>
      <c r="P458" s="68"/>
    </row>
    <row r="459" spans="1:2" ht="16.5">
      <c r="A459" s="40" t="s">
        <v>97</v>
      </c>
      <c r="B459" s="40" t="s">
        <v>133</v>
      </c>
    </row>
    <row r="460" spans="1:2" ht="6.75" customHeight="1">
      <c r="A460" s="40"/>
      <c r="B460" s="40"/>
    </row>
    <row r="461" spans="1:16" ht="17.25" customHeight="1">
      <c r="A461" s="75"/>
      <c r="B461" s="381" t="s">
        <v>236</v>
      </c>
      <c r="C461" s="407"/>
      <c r="D461" s="407"/>
      <c r="E461" s="407"/>
      <c r="F461" s="407"/>
      <c r="G461" s="407"/>
      <c r="H461" s="407"/>
      <c r="I461" s="407"/>
      <c r="J461" s="407"/>
      <c r="K461" s="407"/>
      <c r="L461" s="407"/>
      <c r="M461" s="407"/>
      <c r="N461" s="407"/>
      <c r="O461" s="407"/>
      <c r="P461" s="407"/>
    </row>
    <row r="462" spans="1:16" ht="17.25" customHeight="1">
      <c r="A462" s="75"/>
      <c r="B462" s="39"/>
      <c r="C462" s="289"/>
      <c r="D462" s="289"/>
      <c r="E462" s="289"/>
      <c r="F462" s="289"/>
      <c r="G462" s="289"/>
      <c r="H462" s="289"/>
      <c r="I462" s="289"/>
      <c r="J462" s="289"/>
      <c r="K462" s="289"/>
      <c r="L462" s="289"/>
      <c r="M462" s="289"/>
      <c r="N462" s="289"/>
      <c r="O462" s="289"/>
      <c r="P462" s="289"/>
    </row>
    <row r="463" spans="1:9" ht="16.5">
      <c r="A463" s="40" t="s">
        <v>98</v>
      </c>
      <c r="B463" s="40" t="s">
        <v>58</v>
      </c>
      <c r="C463" s="39"/>
      <c r="D463" s="39"/>
      <c r="E463" s="39"/>
      <c r="F463" s="39"/>
      <c r="G463" s="39"/>
      <c r="H463" s="39"/>
      <c r="I463" s="39"/>
    </row>
    <row r="464" spans="1:9" ht="16.5">
      <c r="A464" s="40"/>
      <c r="B464" s="40"/>
      <c r="C464" s="39"/>
      <c r="D464" s="39"/>
      <c r="E464" s="39"/>
      <c r="F464" s="39"/>
      <c r="G464" s="39"/>
      <c r="H464" s="39"/>
      <c r="I464" s="39"/>
    </row>
    <row r="465" spans="1:9" ht="16.5">
      <c r="A465" s="40" t="s">
        <v>46</v>
      </c>
      <c r="B465" s="40" t="s">
        <v>186</v>
      </c>
      <c r="C465" s="39"/>
      <c r="D465" s="39"/>
      <c r="E465" s="39"/>
      <c r="F465" s="39"/>
      <c r="G465" s="39"/>
      <c r="H465" s="39"/>
      <c r="I465" s="39"/>
    </row>
    <row r="466" spans="1:9" ht="10.5" customHeight="1">
      <c r="A466" s="40"/>
      <c r="B466" s="40"/>
      <c r="C466" s="39"/>
      <c r="D466" s="39"/>
      <c r="E466" s="39"/>
      <c r="F466" s="39"/>
      <c r="G466" s="39"/>
      <c r="H466" s="39"/>
      <c r="I466" s="39"/>
    </row>
    <row r="467" spans="1:16" ht="16.5">
      <c r="A467" s="40"/>
      <c r="B467" s="381" t="s">
        <v>332</v>
      </c>
      <c r="C467" s="381"/>
      <c r="D467" s="381"/>
      <c r="E467" s="381"/>
      <c r="F467" s="381"/>
      <c r="G467" s="381"/>
      <c r="H467" s="381"/>
      <c r="I467" s="381"/>
      <c r="J467" s="381"/>
      <c r="K467" s="381"/>
      <c r="L467" s="381"/>
      <c r="M467" s="381"/>
      <c r="N467" s="381"/>
      <c r="O467" s="381"/>
      <c r="P467" s="381"/>
    </row>
    <row r="468" spans="1:16" ht="16.5">
      <c r="A468" s="40"/>
      <c r="B468" s="381"/>
      <c r="C468" s="381"/>
      <c r="D468" s="381"/>
      <c r="E468" s="381"/>
      <c r="F468" s="381"/>
      <c r="G468" s="381"/>
      <c r="H468" s="381"/>
      <c r="I468" s="381"/>
      <c r="J468" s="381"/>
      <c r="K468" s="381"/>
      <c r="L468" s="381"/>
      <c r="M468" s="381"/>
      <c r="N468" s="381"/>
      <c r="O468" s="381"/>
      <c r="P468" s="381"/>
    </row>
    <row r="469" spans="1:16" ht="16.5">
      <c r="A469" s="40"/>
      <c r="B469" s="39"/>
      <c r="C469" s="39"/>
      <c r="D469" s="39"/>
      <c r="E469" s="39"/>
      <c r="F469" s="39"/>
      <c r="G469" s="39"/>
      <c r="H469" s="39"/>
      <c r="I469" s="39"/>
      <c r="J469" s="39"/>
      <c r="K469" s="39"/>
      <c r="L469" s="39"/>
      <c r="M469" s="39"/>
      <c r="N469" s="39"/>
      <c r="O469" s="39"/>
      <c r="P469" s="39"/>
    </row>
    <row r="470" spans="1:16" ht="16.5">
      <c r="A470" s="40"/>
      <c r="B470" s="40"/>
      <c r="C470" s="39"/>
      <c r="D470" s="39"/>
      <c r="E470" s="39"/>
      <c r="F470" s="39"/>
      <c r="G470" s="39"/>
      <c r="H470" s="39"/>
      <c r="I470" s="39"/>
      <c r="J470" s="41" t="s">
        <v>128</v>
      </c>
      <c r="K470" s="41"/>
      <c r="L470" s="41" t="s">
        <v>365</v>
      </c>
      <c r="M470" s="41"/>
      <c r="N470" s="41" t="s">
        <v>65</v>
      </c>
      <c r="O470" s="41"/>
      <c r="P470" s="41" t="s">
        <v>65</v>
      </c>
    </row>
    <row r="471" spans="1:16" ht="16.5">
      <c r="A471" s="40"/>
      <c r="B471" s="40"/>
      <c r="C471" s="39"/>
      <c r="D471" s="39"/>
      <c r="E471" s="39"/>
      <c r="F471" s="39"/>
      <c r="G471" s="39"/>
      <c r="H471" s="39"/>
      <c r="I471" s="39"/>
      <c r="J471" s="41" t="s">
        <v>116</v>
      </c>
      <c r="K471" s="41"/>
      <c r="L471" s="41" t="s">
        <v>115</v>
      </c>
      <c r="M471" s="41"/>
      <c r="N471" s="41" t="s">
        <v>116</v>
      </c>
      <c r="O471" s="41"/>
      <c r="P471" s="41" t="s">
        <v>365</v>
      </c>
    </row>
    <row r="472" spans="1:16" ht="16.5">
      <c r="A472" s="40"/>
      <c r="B472" s="40"/>
      <c r="C472" s="39"/>
      <c r="D472" s="39"/>
      <c r="E472" s="39"/>
      <c r="F472" s="39"/>
      <c r="G472" s="39"/>
      <c r="H472" s="39"/>
      <c r="I472" s="39"/>
      <c r="J472" s="41" t="s">
        <v>114</v>
      </c>
      <c r="K472" s="41"/>
      <c r="L472" s="41" t="s">
        <v>107</v>
      </c>
      <c r="M472" s="41"/>
      <c r="N472" s="41" t="s">
        <v>114</v>
      </c>
      <c r="O472" s="41"/>
      <c r="P472" s="41" t="s">
        <v>113</v>
      </c>
    </row>
    <row r="473" spans="1:16" ht="16.5">
      <c r="A473" s="40"/>
      <c r="B473" s="40"/>
      <c r="C473" s="39"/>
      <c r="D473" s="39"/>
      <c r="E473" s="39"/>
      <c r="F473" s="39"/>
      <c r="G473" s="39"/>
      <c r="H473" s="39"/>
      <c r="I473" s="39"/>
      <c r="J473" s="41" t="s">
        <v>359</v>
      </c>
      <c r="K473" s="41"/>
      <c r="L473" s="41" t="s">
        <v>359</v>
      </c>
      <c r="M473" s="41"/>
      <c r="N473" s="41" t="s">
        <v>228</v>
      </c>
      <c r="O473" s="41"/>
      <c r="P473" s="41" t="s">
        <v>228</v>
      </c>
    </row>
    <row r="474" spans="1:9" ht="16.5">
      <c r="A474" s="40"/>
      <c r="B474" s="40"/>
      <c r="C474" s="39"/>
      <c r="D474" s="39"/>
      <c r="E474" s="39"/>
      <c r="F474" s="39"/>
      <c r="G474" s="73"/>
      <c r="H474" s="73"/>
      <c r="I474" s="73"/>
    </row>
    <row r="475" spans="3:18" ht="16.5">
      <c r="C475" s="44" t="s">
        <v>24</v>
      </c>
      <c r="J475" s="276">
        <f>J478/J482*100</f>
        <v>-29.55494392330881</v>
      </c>
      <c r="K475" s="277"/>
      <c r="L475" s="276">
        <f>L478/L482*100</f>
        <v>-38.89044917523264</v>
      </c>
      <c r="M475" s="41"/>
      <c r="N475" s="276">
        <f>N478/N482*100</f>
        <v>-49.91346153846154</v>
      </c>
      <c r="O475" s="278"/>
      <c r="P475" s="276">
        <f>P478/P482*100</f>
        <v>-74.3923076923077</v>
      </c>
      <c r="R475" s="44" t="s">
        <v>124</v>
      </c>
    </row>
    <row r="476" spans="10:16" ht="16.5">
      <c r="J476" s="270"/>
      <c r="K476" s="25"/>
      <c r="N476" s="270"/>
      <c r="O476" s="270"/>
      <c r="P476" s="270"/>
    </row>
    <row r="477" spans="2:3" ht="16.5">
      <c r="B477" s="44" t="s">
        <v>49</v>
      </c>
      <c r="C477" s="44" t="s">
        <v>334</v>
      </c>
    </row>
    <row r="478" spans="5:16" ht="16.5">
      <c r="E478" s="44" t="s">
        <v>333</v>
      </c>
      <c r="J478" s="270">
        <f>'Income Statement'!E29</f>
        <v>-15785</v>
      </c>
      <c r="K478" s="270"/>
      <c r="L478" s="270">
        <f>'Income Statement'!I29</f>
        <v>-20771</v>
      </c>
      <c r="N478" s="270">
        <f>'Income Statement'!G29</f>
        <v>-25955</v>
      </c>
      <c r="O478" s="270"/>
      <c r="P478" s="270">
        <f>'Income Statement'!K29</f>
        <v>-38684</v>
      </c>
    </row>
    <row r="479" spans="10:16" ht="16.5">
      <c r="J479" s="25"/>
      <c r="K479" s="25"/>
      <c r="N479" s="25"/>
      <c r="O479" s="25"/>
      <c r="P479" s="25"/>
    </row>
    <row r="480" spans="2:16" ht="16.5">
      <c r="B480" s="44" t="s">
        <v>103</v>
      </c>
      <c r="C480" s="44" t="s">
        <v>59</v>
      </c>
      <c r="J480" s="26">
        <v>67200</v>
      </c>
      <c r="K480" s="26"/>
      <c r="L480" s="26">
        <v>67200</v>
      </c>
      <c r="M480" s="26"/>
      <c r="N480" s="26">
        <f>52000</f>
        <v>52000</v>
      </c>
      <c r="O480" s="26"/>
      <c r="P480" s="26">
        <f>52000</f>
        <v>52000</v>
      </c>
    </row>
    <row r="481" spans="10:16" ht="16.5">
      <c r="J481" s="26"/>
      <c r="K481" s="26"/>
      <c r="L481" s="26"/>
      <c r="M481" s="26"/>
      <c r="N481" s="26"/>
      <c r="O481" s="26"/>
      <c r="P481" s="26"/>
    </row>
    <row r="482" spans="2:16" ht="16.5">
      <c r="B482" s="44" t="s">
        <v>104</v>
      </c>
      <c r="C482" s="44" t="s">
        <v>4</v>
      </c>
      <c r="J482" s="26">
        <v>53409</v>
      </c>
      <c r="K482" s="26"/>
      <c r="L482" s="26">
        <v>53409</v>
      </c>
      <c r="M482" s="26"/>
      <c r="N482" s="26">
        <v>52000</v>
      </c>
      <c r="O482" s="26"/>
      <c r="P482" s="26">
        <v>52000</v>
      </c>
    </row>
    <row r="483" spans="10:16" ht="16.5">
      <c r="J483" s="26"/>
      <c r="K483" s="26"/>
      <c r="N483" s="26"/>
      <c r="O483" s="26"/>
      <c r="P483" s="26"/>
    </row>
    <row r="484" spans="1:16" ht="16.5">
      <c r="A484" s="40" t="s">
        <v>48</v>
      </c>
      <c r="B484" s="40" t="s">
        <v>187</v>
      </c>
      <c r="J484" s="26"/>
      <c r="K484" s="26"/>
      <c r="L484" s="26"/>
      <c r="M484" s="26"/>
      <c r="N484" s="26"/>
      <c r="O484" s="26"/>
      <c r="P484" s="26"/>
    </row>
    <row r="485" spans="1:16" ht="16.5">
      <c r="A485" s="46"/>
      <c r="B485" s="383" t="s">
        <v>351</v>
      </c>
      <c r="C485" s="383"/>
      <c r="D485" s="383"/>
      <c r="E485" s="383"/>
      <c r="F485" s="383"/>
      <c r="G485" s="383"/>
      <c r="H485" s="383"/>
      <c r="I485" s="383"/>
      <c r="J485" s="383"/>
      <c r="K485" s="383"/>
      <c r="L485" s="383"/>
      <c r="M485" s="383"/>
      <c r="N485" s="383"/>
      <c r="O485" s="383"/>
      <c r="P485" s="383"/>
    </row>
    <row r="486" spans="1:16" ht="16.5">
      <c r="A486" s="46"/>
      <c r="B486" s="383"/>
      <c r="C486" s="383"/>
      <c r="D486" s="383"/>
      <c r="E486" s="383"/>
      <c r="F486" s="383"/>
      <c r="G486" s="383"/>
      <c r="H486" s="383"/>
      <c r="I486" s="383"/>
      <c r="J486" s="383"/>
      <c r="K486" s="383"/>
      <c r="L486" s="383"/>
      <c r="M486" s="383"/>
      <c r="N486" s="383"/>
      <c r="O486" s="383"/>
      <c r="P486" s="383"/>
    </row>
    <row r="487" spans="1:16" ht="16.5">
      <c r="A487" s="46"/>
      <c r="B487" s="280"/>
      <c r="C487" s="280"/>
      <c r="D487" s="280"/>
      <c r="E487" s="280"/>
      <c r="F487" s="280"/>
      <c r="G487" s="280"/>
      <c r="H487" s="280"/>
      <c r="I487" s="280"/>
      <c r="J487" s="280"/>
      <c r="K487" s="280"/>
      <c r="L487" s="280"/>
      <c r="M487" s="280"/>
      <c r="N487" s="280"/>
      <c r="O487" s="280"/>
      <c r="P487" s="280"/>
    </row>
    <row r="488" spans="1:16" ht="16.5">
      <c r="A488" s="40" t="s">
        <v>173</v>
      </c>
      <c r="B488" s="40" t="s">
        <v>174</v>
      </c>
      <c r="J488" s="26"/>
      <c r="K488" s="26"/>
      <c r="L488" s="26"/>
      <c r="M488" s="26"/>
      <c r="N488" s="26"/>
      <c r="O488" s="26"/>
      <c r="P488" s="26"/>
    </row>
    <row r="489" spans="1:16" ht="11.25" customHeight="1">
      <c r="A489" s="40"/>
      <c r="J489" s="26"/>
      <c r="K489" s="26"/>
      <c r="L489" s="26"/>
      <c r="M489" s="26"/>
      <c r="N489" s="26"/>
      <c r="O489" s="26"/>
      <c r="P489" s="26"/>
    </row>
    <row r="490" spans="1:21" ht="16.5" customHeight="1">
      <c r="A490" s="40" t="s">
        <v>124</v>
      </c>
      <c r="B490" s="444" t="s">
        <v>19</v>
      </c>
      <c r="C490" s="444"/>
      <c r="D490" s="444"/>
      <c r="E490" s="444"/>
      <c r="F490" s="444"/>
      <c r="G490" s="444"/>
      <c r="H490" s="444"/>
      <c r="I490" s="444"/>
      <c r="J490" s="444"/>
      <c r="K490" s="444"/>
      <c r="L490" s="444"/>
      <c r="M490" s="444"/>
      <c r="N490" s="444"/>
      <c r="O490" s="444"/>
      <c r="P490" s="444"/>
      <c r="U490" s="44" t="s">
        <v>124</v>
      </c>
    </row>
    <row r="491" spans="2:21" ht="16.5">
      <c r="B491" s="444"/>
      <c r="C491" s="444"/>
      <c r="D491" s="444"/>
      <c r="E491" s="444"/>
      <c r="F491" s="444"/>
      <c r="G491" s="444"/>
      <c r="H491" s="444"/>
      <c r="I491" s="444"/>
      <c r="J491" s="444"/>
      <c r="K491" s="444"/>
      <c r="L491" s="444"/>
      <c r="M491" s="444"/>
      <c r="N491" s="444"/>
      <c r="O491" s="444"/>
      <c r="P491" s="444"/>
      <c r="U491" s="44" t="s">
        <v>124</v>
      </c>
    </row>
  </sheetData>
  <mergeCells count="117">
    <mergeCell ref="J405:J407"/>
    <mergeCell ref="L405:L407"/>
    <mergeCell ref="N405:N407"/>
    <mergeCell ref="B221:P221"/>
    <mergeCell ref="C281:L281"/>
    <mergeCell ref="B319:P319"/>
    <mergeCell ref="C284:P284"/>
    <mergeCell ref="B282:L282"/>
    <mergeCell ref="B254:P254"/>
    <mergeCell ref="N260:N261"/>
    <mergeCell ref="C272:L272"/>
    <mergeCell ref="C231:J231"/>
    <mergeCell ref="C229:J229"/>
    <mergeCell ref="B359:F359"/>
    <mergeCell ref="B360:F360"/>
    <mergeCell ref="B490:P491"/>
    <mergeCell ref="B467:P468"/>
    <mergeCell ref="B461:P461"/>
    <mergeCell ref="B485:P486"/>
    <mergeCell ref="B367:K367"/>
    <mergeCell ref="B451:P451"/>
    <mergeCell ref="B435:P436"/>
    <mergeCell ref="B361:F361"/>
    <mergeCell ref="C41:P44"/>
    <mergeCell ref="P260:P261"/>
    <mergeCell ref="B271:P271"/>
    <mergeCell ref="D131:H131"/>
    <mergeCell ref="B228:J228"/>
    <mergeCell ref="B225:P225"/>
    <mergeCell ref="B204:P205"/>
    <mergeCell ref="B216:P217"/>
    <mergeCell ref="C80:P81"/>
    <mergeCell ref="C45:P46"/>
    <mergeCell ref="A1:P1"/>
    <mergeCell ref="A2:P2"/>
    <mergeCell ref="B17:P20"/>
    <mergeCell ref="B9:P12"/>
    <mergeCell ref="B13:P16"/>
    <mergeCell ref="C32:P33"/>
    <mergeCell ref="C35:K35"/>
    <mergeCell ref="C37:P40"/>
    <mergeCell ref="B26:P30"/>
    <mergeCell ref="D55:H55"/>
    <mergeCell ref="E56:H56"/>
    <mergeCell ref="D58:H58"/>
    <mergeCell ref="C75:P76"/>
    <mergeCell ref="E59:H59"/>
    <mergeCell ref="C65:P68"/>
    <mergeCell ref="C63:F63"/>
    <mergeCell ref="C47:P49"/>
    <mergeCell ref="C83:P86"/>
    <mergeCell ref="C121:P121"/>
    <mergeCell ref="B176:P176"/>
    <mergeCell ref="D130:H130"/>
    <mergeCell ref="B154:P155"/>
    <mergeCell ref="B149:P150"/>
    <mergeCell ref="B159:P160"/>
    <mergeCell ref="B164:P166"/>
    <mergeCell ref="C168:P169"/>
    <mergeCell ref="R17:AF19"/>
    <mergeCell ref="B280:L280"/>
    <mergeCell ref="B145:P145"/>
    <mergeCell ref="B250:K251"/>
    <mergeCell ref="B237:P238"/>
    <mergeCell ref="B242:K243"/>
    <mergeCell ref="B245:K246"/>
    <mergeCell ref="B21:P25"/>
    <mergeCell ref="C69:P74"/>
    <mergeCell ref="C123:P123"/>
    <mergeCell ref="C106:P110"/>
    <mergeCell ref="C94:P99"/>
    <mergeCell ref="C101:P102"/>
    <mergeCell ref="C116:P118"/>
    <mergeCell ref="C111:P115"/>
    <mergeCell ref="C104:K104"/>
    <mergeCell ref="B274:P274"/>
    <mergeCell ref="B352:P352"/>
    <mergeCell ref="B311:F311"/>
    <mergeCell ref="B349:P350"/>
    <mergeCell ref="B303:P309"/>
    <mergeCell ref="B344:P345"/>
    <mergeCell ref="B313:P315"/>
    <mergeCell ref="C88:P92"/>
    <mergeCell ref="C140:P142"/>
    <mergeCell ref="B292:P299"/>
    <mergeCell ref="B266:P266"/>
    <mergeCell ref="B264:F264"/>
    <mergeCell ref="C278:L278"/>
    <mergeCell ref="C275:L275"/>
    <mergeCell ref="C133:P136"/>
    <mergeCell ref="B257:P258"/>
    <mergeCell ref="B277:L277"/>
    <mergeCell ref="C171:P172"/>
    <mergeCell ref="B209:P214"/>
    <mergeCell ref="C376:P377"/>
    <mergeCell ref="B358:H358"/>
    <mergeCell ref="B248:J248"/>
    <mergeCell ref="B342:P343"/>
    <mergeCell ref="N353:N354"/>
    <mergeCell ref="B268:P268"/>
    <mergeCell ref="C269:L269"/>
    <mergeCell ref="P353:P354"/>
    <mergeCell ref="B455:P457"/>
    <mergeCell ref="L425:L427"/>
    <mergeCell ref="N425:N427"/>
    <mergeCell ref="P425:P427"/>
    <mergeCell ref="J425:J427"/>
    <mergeCell ref="B365:P366"/>
    <mergeCell ref="C413:P419"/>
    <mergeCell ref="C420:P421"/>
    <mergeCell ref="C422:P422"/>
    <mergeCell ref="C392:P402"/>
    <mergeCell ref="L380:L382"/>
    <mergeCell ref="N380:N382"/>
    <mergeCell ref="C388:P389"/>
    <mergeCell ref="J380:J382"/>
    <mergeCell ref="P405:P407"/>
  </mergeCells>
  <printOptions horizontalCentered="1"/>
  <pageMargins left="0.4" right="0.4" top="0.5" bottom="0.551181102" header="0.511811023622047" footer="0.35"/>
  <pageSetup fitToHeight="7" horizontalDpi="300" verticalDpi="300" orientation="portrait" paperSize="9" scale="78" r:id="rId1"/>
  <headerFooter alignWithMargins="0">
    <oddFooter>&amp;L&amp;8&amp;D&amp;T&amp;C&amp;8&amp;P+4&amp;R&amp;8&amp;F &amp;A</oddFooter>
  </headerFooter>
  <rowBreaks count="6" manualBreakCount="6">
    <brk id="120" max="15" man="1"/>
    <brk id="176" max="255" man="1"/>
    <brk id="233" max="255" man="1"/>
    <brk id="286" max="255" man="1"/>
    <brk id="346" max="15" man="1"/>
    <brk id="39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Pre-Installed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Pre-Installed User</dc:creator>
  <cp:keywords/>
  <dc:description/>
  <cp:lastModifiedBy>Mandy</cp:lastModifiedBy>
  <cp:lastPrinted>2007-02-26T04:58:07Z</cp:lastPrinted>
  <dcterms:created xsi:type="dcterms:W3CDTF">1997-08-04T16:52:49Z</dcterms:created>
  <dcterms:modified xsi:type="dcterms:W3CDTF">2007-02-28T14:02:31Z</dcterms:modified>
  <cp:category/>
  <cp:version/>
  <cp:contentType/>
  <cp:contentStatus/>
</cp:coreProperties>
</file>